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d.docs.live.net/0449707a91486603/Grove IT/MSP Research/"/>
    </mc:Choice>
  </mc:AlternateContent>
  <xr:revisionPtr revIDLastSave="129" documentId="8_{8F3F52AF-95A5-4EA2-9FCB-552999ECAA0E}" xr6:coauthVersionLast="47" xr6:coauthVersionMax="47" xr10:uidLastSave="{207726FF-8B71-4D60-AD93-AD512F2771DD}"/>
  <bookViews>
    <workbookView xWindow="-120" yWindow="-120" windowWidth="37710" windowHeight="21840" activeTab="1" xr2:uid="{8F08EC07-DB93-4A75-89DB-7990CE9C2788}"/>
  </bookViews>
  <sheets>
    <sheet name="By Municipality" sheetId="1" r:id="rId1"/>
    <sheet name="By Zip Code"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 i="4" l="1"/>
  <c r="J27" i="4"/>
  <c r="J25" i="4"/>
  <c r="J24" i="4"/>
  <c r="J23" i="4"/>
  <c r="J22" i="4"/>
  <c r="J21" i="4"/>
  <c r="J20" i="4"/>
  <c r="J19" i="4"/>
  <c r="J18" i="4"/>
  <c r="J17" i="4"/>
  <c r="J16" i="4"/>
  <c r="J15" i="4"/>
  <c r="J14" i="4"/>
  <c r="J13" i="4"/>
  <c r="J12" i="4"/>
  <c r="J11" i="4"/>
  <c r="J10" i="4"/>
  <c r="J9" i="4"/>
  <c r="J7" i="4"/>
  <c r="J6" i="4"/>
  <c r="J5" i="4"/>
  <c r="E28" i="4"/>
  <c r="E27" i="4"/>
  <c r="E25" i="4"/>
  <c r="E24" i="4"/>
  <c r="E23" i="4"/>
  <c r="E22" i="4"/>
  <c r="E21" i="4"/>
  <c r="E20" i="4"/>
  <c r="E19" i="4"/>
  <c r="E18" i="4"/>
  <c r="E17" i="4"/>
  <c r="E16" i="4"/>
  <c r="E15" i="4"/>
  <c r="E14" i="4"/>
  <c r="E13" i="4"/>
  <c r="E12" i="4"/>
  <c r="E11" i="4"/>
  <c r="E10" i="4"/>
  <c r="E9" i="4"/>
  <c r="E7" i="4"/>
  <c r="E6" i="4"/>
  <c r="E5" i="4"/>
  <c r="K26" i="1"/>
  <c r="K15" i="1"/>
  <c r="F26" i="1"/>
  <c r="F15" i="1"/>
  <c r="F27" i="1" s="1"/>
  <c r="B26" i="1"/>
  <c r="B27" i="1" s="1"/>
  <c r="B15" i="1"/>
  <c r="N25" i="1"/>
  <c r="N24" i="1"/>
  <c r="N13" i="1"/>
  <c r="N23" i="1"/>
  <c r="N22" i="1"/>
  <c r="N12" i="1"/>
  <c r="N11" i="1"/>
  <c r="N21" i="1"/>
  <c r="N10" i="1"/>
  <c r="N20" i="1"/>
  <c r="N9" i="1"/>
  <c r="N8" i="1"/>
  <c r="N7" i="1"/>
  <c r="N19" i="1"/>
  <c r="N18" i="1"/>
  <c r="N6" i="1"/>
  <c r="N17" i="1"/>
  <c r="N5" i="1"/>
  <c r="N16" i="1"/>
  <c r="J14" i="1"/>
  <c r="J25" i="1"/>
  <c r="J24" i="1"/>
  <c r="J13" i="1"/>
  <c r="J23" i="1"/>
  <c r="J22" i="1"/>
  <c r="J12" i="1"/>
  <c r="J11" i="1"/>
  <c r="J21" i="1"/>
  <c r="J10" i="1"/>
  <c r="J20" i="1"/>
  <c r="J9" i="1"/>
  <c r="J8" i="1"/>
  <c r="J7" i="1"/>
  <c r="J19" i="1"/>
  <c r="J18" i="1"/>
  <c r="J6" i="1"/>
  <c r="J17" i="1"/>
  <c r="J5" i="1"/>
  <c r="J15" i="1" s="1"/>
  <c r="J16" i="1"/>
  <c r="J26" i="1" s="1"/>
  <c r="H14" i="1"/>
  <c r="H25" i="1"/>
  <c r="H24" i="1"/>
  <c r="H13" i="1"/>
  <c r="H23" i="1"/>
  <c r="H22" i="1"/>
  <c r="H12" i="1"/>
  <c r="H11" i="1"/>
  <c r="H21" i="1"/>
  <c r="H10" i="1"/>
  <c r="H20" i="1"/>
  <c r="H9" i="1"/>
  <c r="H8" i="1"/>
  <c r="H7" i="1"/>
  <c r="H19" i="1"/>
  <c r="H26" i="1" s="1"/>
  <c r="H18" i="1"/>
  <c r="H6" i="1"/>
  <c r="H17" i="1"/>
  <c r="H5" i="1"/>
  <c r="H15" i="1" s="1"/>
  <c r="H16" i="1"/>
  <c r="D14" i="1"/>
  <c r="E14" i="1" s="1"/>
  <c r="D25" i="1"/>
  <c r="E25" i="1" s="1"/>
  <c r="D24" i="1"/>
  <c r="E24" i="1" s="1"/>
  <c r="D13" i="1"/>
  <c r="E13" i="1" s="1"/>
  <c r="D23" i="1"/>
  <c r="E23" i="1" s="1"/>
  <c r="D22" i="1"/>
  <c r="E22" i="1" s="1"/>
  <c r="D12" i="1"/>
  <c r="E12" i="1" s="1"/>
  <c r="D11" i="1"/>
  <c r="E11" i="1" s="1"/>
  <c r="D21" i="1"/>
  <c r="E21" i="1" s="1"/>
  <c r="D10" i="1"/>
  <c r="E10" i="1" s="1"/>
  <c r="D20" i="1"/>
  <c r="E20" i="1" s="1"/>
  <c r="D9" i="1"/>
  <c r="E9" i="1" s="1"/>
  <c r="D8" i="1"/>
  <c r="E8" i="1" s="1"/>
  <c r="D7" i="1"/>
  <c r="E7" i="1" s="1"/>
  <c r="D19" i="1"/>
  <c r="E19" i="1" s="1"/>
  <c r="D18" i="1"/>
  <c r="E18" i="1" s="1"/>
  <c r="D6" i="1"/>
  <c r="E6" i="1" s="1"/>
  <c r="D17" i="1"/>
  <c r="E17" i="1" s="1"/>
  <c r="D5" i="1"/>
  <c r="E5" i="1" s="1"/>
  <c r="D16" i="1"/>
  <c r="E16" i="1" s="1"/>
  <c r="E26" i="1" s="1"/>
  <c r="E27" i="1" l="1"/>
  <c r="J27" i="1"/>
  <c r="J28" i="1" s="1"/>
  <c r="E15" i="1"/>
  <c r="H27" i="1"/>
  <c r="N14" i="1"/>
  <c r="O14" i="1" s="1"/>
  <c r="O27" i="1" s="1"/>
  <c r="M23" i="1" s="1"/>
  <c r="L23" i="1" s="1"/>
  <c r="P23" i="1" s="1"/>
  <c r="H28" i="1"/>
  <c r="M6" i="1"/>
  <c r="L6" i="1" s="1"/>
  <c r="P6" i="1" s="1"/>
  <c r="M21" i="1"/>
  <c r="L21" i="1" s="1"/>
  <c r="P21" i="1" s="1"/>
  <c r="M11" i="1"/>
  <c r="L11" i="1" s="1"/>
  <c r="P11" i="1" s="1"/>
  <c r="M13" i="1"/>
  <c r="L13" i="1" s="1"/>
  <c r="P13" i="1" s="1"/>
  <c r="M17" i="1"/>
  <c r="L17" i="1" s="1"/>
  <c r="P17" i="1" s="1"/>
  <c r="M10" i="1"/>
  <c r="L10" i="1" s="1"/>
  <c r="P10" i="1" s="1"/>
  <c r="M19" i="1" l="1"/>
  <c r="L19" i="1" s="1"/>
  <c r="P19" i="1" s="1"/>
  <c r="M9" i="1"/>
  <c r="L9" i="1" s="1"/>
  <c r="P9" i="1" s="1"/>
  <c r="M25" i="1"/>
  <c r="L25" i="1" s="1"/>
  <c r="P25" i="1" s="1"/>
  <c r="M24" i="1"/>
  <c r="L24" i="1" s="1"/>
  <c r="P24" i="1" s="1"/>
  <c r="M7" i="1"/>
  <c r="L7" i="1" s="1"/>
  <c r="P7" i="1" s="1"/>
  <c r="M20" i="1"/>
  <c r="L20" i="1" s="1"/>
  <c r="P20" i="1" s="1"/>
  <c r="M16" i="1"/>
  <c r="L16" i="1" s="1"/>
  <c r="M14" i="1"/>
  <c r="L14" i="1" s="1"/>
  <c r="P14" i="1" s="1"/>
  <c r="M22" i="1"/>
  <c r="L22" i="1" s="1"/>
  <c r="P22" i="1" s="1"/>
  <c r="M12" i="1"/>
  <c r="L12" i="1" s="1"/>
  <c r="P12" i="1" s="1"/>
  <c r="M5" i="1"/>
  <c r="L5" i="1" s="1"/>
  <c r="M18" i="1"/>
  <c r="L18" i="1" s="1"/>
  <c r="P18" i="1" s="1"/>
  <c r="M8" i="1"/>
  <c r="L8" i="1" s="1"/>
  <c r="P8" i="1" s="1"/>
  <c r="P5" i="1" l="1"/>
  <c r="L15" i="1"/>
  <c r="P16" i="1"/>
  <c r="P26" i="1" s="1"/>
  <c r="L26" i="1"/>
  <c r="P15" i="1" l="1"/>
  <c r="P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Rodrigo Lopez Schenkel</author>
  </authors>
  <commentList>
    <comment ref="L4" authorId="0" shapeId="0" xr:uid="{B0856364-AC90-48C1-9BBB-64F584E82E98}">
      <text>
        <r>
          <rPr>
            <b/>
            <sz val="9"/>
            <color indexed="81"/>
            <rFont val="Tahoma"/>
            <family val="2"/>
          </rPr>
          <t>Rodrigo Lopez Schenkel:</t>
        </r>
        <r>
          <rPr>
            <sz val="9"/>
            <color indexed="81"/>
            <rFont val="Tahoma"/>
            <family val="2"/>
          </rPr>
          <t xml:space="preserve">
Extrapolation based on 2017 per city data and 2022 Utah County level data</t>
        </r>
      </text>
    </comment>
    <comment ref="O4" authorId="0" shapeId="0" xr:uid="{DEC6A46E-8E33-423F-9384-59B5383B3256}">
      <text>
        <r>
          <rPr>
            <b/>
            <sz val="9"/>
            <color indexed="81"/>
            <rFont val="Tahoma"/>
            <family val="2"/>
          </rPr>
          <t>Rodrigo Lopez Schenkel:</t>
        </r>
        <r>
          <rPr>
            <sz val="9"/>
            <color indexed="81"/>
            <rFont val="Tahoma"/>
            <family val="2"/>
          </rPr>
          <t xml:space="preserve">
2017 data</t>
        </r>
      </text>
    </comment>
    <comment ref="P4" authorId="0" shapeId="0" xr:uid="{90457418-5BC6-41FF-8E93-C177B0259CE7}">
      <text>
        <r>
          <rPr>
            <b/>
            <sz val="9"/>
            <color indexed="81"/>
            <rFont val="Tahoma"/>
            <family val="2"/>
          </rPr>
          <t>Rodrigo Lopez Schenkel:</t>
        </r>
        <r>
          <rPr>
            <sz val="9"/>
            <color indexed="81"/>
            <rFont val="Tahoma"/>
            <family val="2"/>
          </rPr>
          <t xml:space="preserve">
Estimation based on national average of at least 89.9% of business being 249 employees or less</t>
        </r>
      </text>
    </comment>
    <comment ref="H15" authorId="0" shapeId="0" xr:uid="{1AC8A04A-4185-4ACD-869E-BEF123AC5FB7}">
      <text>
        <r>
          <rPr>
            <b/>
            <sz val="9"/>
            <color indexed="81"/>
            <rFont val="Tahoma"/>
            <family val="2"/>
          </rPr>
          <t>Rodrigo Lopez Schenkel:</t>
        </r>
        <r>
          <rPr>
            <sz val="9"/>
            <color indexed="81"/>
            <rFont val="Tahoma"/>
            <family val="2"/>
          </rPr>
          <t xml:space="preserve">
98.6%</t>
        </r>
      </text>
    </comment>
    <comment ref="J15" authorId="0" shapeId="0" xr:uid="{97CA5603-361A-496F-B4C7-0692B19C5DE5}">
      <text>
        <r>
          <rPr>
            <b/>
            <sz val="9"/>
            <color indexed="81"/>
            <rFont val="Tahoma"/>
            <family val="2"/>
          </rPr>
          <t>Rodrigo Lopez Schenkel:</t>
        </r>
        <r>
          <rPr>
            <sz val="9"/>
            <color indexed="81"/>
            <rFont val="Tahoma"/>
            <family val="2"/>
          </rPr>
          <t xml:space="preserve">
87.75%</t>
        </r>
      </text>
    </comment>
    <comment ref="H26" authorId="0" shapeId="0" xr:uid="{658EE67A-D3F8-4FD5-AE8C-8331D597D68E}">
      <text>
        <r>
          <rPr>
            <b/>
            <sz val="9"/>
            <color indexed="81"/>
            <rFont val="Tahoma"/>
            <family val="2"/>
          </rPr>
          <t>Rodrigo Lopez Schenkel:</t>
        </r>
        <r>
          <rPr>
            <sz val="9"/>
            <color indexed="81"/>
            <rFont val="Tahoma"/>
            <family val="2"/>
          </rPr>
          <t xml:space="preserve">
98.4%</t>
        </r>
      </text>
    </comment>
    <comment ref="J26" authorId="0" shapeId="0" xr:uid="{ABBF1532-F2BF-4914-B6EE-676DDB31CE0F}">
      <text>
        <r>
          <rPr>
            <b/>
            <sz val="9"/>
            <color indexed="81"/>
            <rFont val="Tahoma"/>
            <family val="2"/>
          </rPr>
          <t>Rodrigo Lopez Schenkel:</t>
        </r>
        <r>
          <rPr>
            <sz val="9"/>
            <color indexed="81"/>
            <rFont val="Tahoma"/>
            <family val="2"/>
          </rPr>
          <t xml:space="preserve">
92.78%</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0">
    <bk>
      <extLst>
        <ext uri="{3e2802c4-a4d2-4d8b-9148-e3be6c30e623}">
          <xlrd:rvb i="0"/>
        </ext>
      </extLst>
    </bk>
    <bk>
      <extLst>
        <ext uri="{3e2802c4-a4d2-4d8b-9148-e3be6c30e623}">
          <xlrd:rvb i="12"/>
        </ext>
      </extLst>
    </bk>
    <bk>
      <extLst>
        <ext uri="{3e2802c4-a4d2-4d8b-9148-e3be6c30e623}">
          <xlrd:rvb i="20"/>
        </ext>
      </extLst>
    </bk>
    <bk>
      <extLst>
        <ext uri="{3e2802c4-a4d2-4d8b-9148-e3be6c30e623}">
          <xlrd:rvb i="30"/>
        </ext>
      </extLst>
    </bk>
    <bk>
      <extLst>
        <ext uri="{3e2802c4-a4d2-4d8b-9148-e3be6c30e623}">
          <xlrd:rvb i="40"/>
        </ext>
      </extLst>
    </bk>
    <bk>
      <extLst>
        <ext uri="{3e2802c4-a4d2-4d8b-9148-e3be6c30e623}">
          <xlrd:rvb i="50"/>
        </ext>
      </extLst>
    </bk>
    <bk>
      <extLst>
        <ext uri="{3e2802c4-a4d2-4d8b-9148-e3be6c30e623}">
          <xlrd:rvb i="60"/>
        </ext>
      </extLst>
    </bk>
    <bk>
      <extLst>
        <ext uri="{3e2802c4-a4d2-4d8b-9148-e3be6c30e623}">
          <xlrd:rvb i="68"/>
        </ext>
      </extLst>
    </bk>
    <bk>
      <extLst>
        <ext uri="{3e2802c4-a4d2-4d8b-9148-e3be6c30e623}">
          <xlrd:rvb i="78"/>
        </ext>
      </extLst>
    </bk>
    <bk>
      <extLst>
        <ext uri="{3e2802c4-a4d2-4d8b-9148-e3be6c30e623}">
          <xlrd:rvb i="88"/>
        </ext>
      </extLst>
    </bk>
    <bk>
      <extLst>
        <ext uri="{3e2802c4-a4d2-4d8b-9148-e3be6c30e623}">
          <xlrd:rvb i="98"/>
        </ext>
      </extLst>
    </bk>
    <bk>
      <extLst>
        <ext uri="{3e2802c4-a4d2-4d8b-9148-e3be6c30e623}">
          <xlrd:rvb i="106"/>
        </ext>
      </extLst>
    </bk>
    <bk>
      <extLst>
        <ext uri="{3e2802c4-a4d2-4d8b-9148-e3be6c30e623}">
          <xlrd:rvb i="117"/>
        </ext>
      </extLst>
    </bk>
    <bk>
      <extLst>
        <ext uri="{3e2802c4-a4d2-4d8b-9148-e3be6c30e623}">
          <xlrd:rvb i="127"/>
        </ext>
      </extLst>
    </bk>
    <bk>
      <extLst>
        <ext uri="{3e2802c4-a4d2-4d8b-9148-e3be6c30e623}">
          <xlrd:rvb i="137"/>
        </ext>
      </extLst>
    </bk>
    <bk>
      <extLst>
        <ext uri="{3e2802c4-a4d2-4d8b-9148-e3be6c30e623}">
          <xlrd:rvb i="145"/>
        </ext>
      </extLst>
    </bk>
    <bk>
      <extLst>
        <ext uri="{3e2802c4-a4d2-4d8b-9148-e3be6c30e623}">
          <xlrd:rvb i="155"/>
        </ext>
      </extLst>
    </bk>
    <bk>
      <extLst>
        <ext uri="{3e2802c4-a4d2-4d8b-9148-e3be6c30e623}">
          <xlrd:rvb i="165"/>
        </ext>
      </extLst>
    </bk>
    <bk>
      <extLst>
        <ext uri="{3e2802c4-a4d2-4d8b-9148-e3be6c30e623}">
          <xlrd:rvb i="175"/>
        </ext>
      </extLst>
    </bk>
    <bk>
      <extLst>
        <ext uri="{3e2802c4-a4d2-4d8b-9148-e3be6c30e623}">
          <xlrd:rvb i="183"/>
        </ext>
      </extLst>
    </bk>
  </future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<sst xmlns="http://schemas.openxmlformats.org/spreadsheetml/2006/main" count="59" uniqueCount="44">
  <si>
    <t>Utah County Demographics</t>
  </si>
  <si>
    <t>City</t>
  </si>
  <si>
    <t>Population</t>
  </si>
  <si>
    <t># of businesses</t>
  </si>
  <si>
    <t>TOTAL</t>
  </si>
  <si>
    <t>&lt;18 (%)</t>
  </si>
  <si>
    <t>&lt;18</t>
  </si>
  <si>
    <t>*Only cities with over 5K inhabitants</t>
  </si>
  <si>
    <t>Households</t>
  </si>
  <si>
    <t>Data from 2022 US census</t>
  </si>
  <si>
    <t>Households
with a PC</t>
  </si>
  <si>
    <t>HH w PC (%)</t>
  </si>
  <si>
    <t>HH w BB(%)</t>
  </si>
  <si>
    <t>Households with broadband Internet</t>
  </si>
  <si>
    <t>Median Houshold Income</t>
  </si>
  <si>
    <t>Pop. Over 
18 yrs</t>
  </si>
  <si>
    <t>estimate # of businesses &lt; 249 emp</t>
  </si>
  <si>
    <t>Target Area Subtotal</t>
  </si>
  <si>
    <t>Rest of Utah County Subtotal</t>
  </si>
  <si>
    <t>Zip Code</t>
  </si>
  <si>
    <t>Municipality</t>
  </si>
  <si>
    <t>Alpine</t>
  </si>
  <si>
    <t>American Fork</t>
  </si>
  <si>
    <t>Cedar Fort</t>
  </si>
  <si>
    <t>Elberta</t>
  </si>
  <si>
    <t>Goshen</t>
  </si>
  <si>
    <t>Lehi</t>
  </si>
  <si>
    <t>Lindon</t>
  </si>
  <si>
    <t>Mapleton</t>
  </si>
  <si>
    <t>Orem</t>
  </si>
  <si>
    <t>Payson</t>
  </si>
  <si>
    <t>Pleasant Grove</t>
  </si>
  <si>
    <t>Provo</t>
  </si>
  <si>
    <t>Salem</t>
  </si>
  <si>
    <t>Santaquin</t>
  </si>
  <si>
    <t>Spanish Fork</t>
  </si>
  <si>
    <t>Springville</t>
  </si>
  <si>
    <t>% Female</t>
  </si>
  <si>
    <t>% Male</t>
  </si>
  <si>
    <t>Saratoga Spings</t>
  </si>
  <si>
    <t>Eagle Mountain</t>
  </si>
  <si>
    <t>% High School or higher</t>
  </si>
  <si>
    <t>% Bachelor's deg. or higer</t>
  </si>
  <si>
    <t>Utah County Demographics - By Zip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</si>
</sst>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quot;$&quot;#,##0"/>
    <numFmt numFmtId="167" formatCode="0.0"/>
  </numFmts>
  <fonts count="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8"/>
      <color theme="1"/>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87">
    <xf numFmtId="0" fontId="0" fillId="0" borderId="0" xfId="0"/>
    <xf numFmtId="10" fontId="0" fillId="0" borderId="0" xfId="2" applyNumberFormat="1" applyFont="1"/>
    <xf numFmtId="3" fontId="0" fillId="0" borderId="4" xfId="1" applyNumberFormat="1" applyFont="1" applyFill="1" applyBorder="1"/>
    <xf numFmtId="164" fontId="0" fillId="2" borderId="4" xfId="2" applyNumberFormat="1" applyFont="1" applyFill="1" applyBorder="1"/>
    <xf numFmtId="3" fontId="0" fillId="0" borderId="4" xfId="1" applyNumberFormat="1" applyFont="1" applyBorder="1"/>
    <xf numFmtId="3" fontId="0" fillId="0" borderId="4" xfId="0" applyNumberFormat="1" applyBorder="1"/>
    <xf numFmtId="164" fontId="0" fillId="0" borderId="4" xfId="2" applyNumberFormat="1" applyFont="1" applyBorder="1"/>
    <xf numFmtId="165" fontId="0" fillId="0" borderId="4" xfId="0" applyNumberFormat="1" applyBorder="1"/>
    <xf numFmtId="10" fontId="0" fillId="0" borderId="4" xfId="2" applyNumberFormat="1" applyFont="1" applyBorder="1"/>
    <xf numFmtId="2" fontId="0" fillId="0" borderId="4" xfId="2" applyNumberFormat="1" applyFont="1" applyBorder="1"/>
    <xf numFmtId="0" fontId="0" fillId="0" borderId="4" xfId="0" applyBorder="1"/>
    <xf numFmtId="0" fontId="0" fillId="0" borderId="5" xfId="0" applyBorder="1"/>
    <xf numFmtId="3" fontId="0" fillId="0" borderId="6" xfId="0" applyNumberFormat="1" applyBorder="1"/>
    <xf numFmtId="0" fontId="0" fillId="0" borderId="7" xfId="0" applyBorder="1"/>
    <xf numFmtId="3" fontId="0" fillId="0" borderId="8" xfId="1" applyNumberFormat="1" applyFont="1" applyFill="1" applyBorder="1"/>
    <xf numFmtId="164" fontId="0" fillId="2" borderId="8" xfId="2" applyNumberFormat="1" applyFont="1" applyFill="1" applyBorder="1"/>
    <xf numFmtId="3" fontId="0" fillId="0" borderId="8" xfId="1" applyNumberFormat="1" applyFont="1" applyBorder="1"/>
    <xf numFmtId="3" fontId="0" fillId="0" borderId="8" xfId="0" applyNumberFormat="1" applyBorder="1"/>
    <xf numFmtId="164" fontId="0" fillId="0" borderId="8" xfId="2" applyNumberFormat="1" applyFont="1" applyBorder="1"/>
    <xf numFmtId="165" fontId="0" fillId="0" borderId="8" xfId="0" applyNumberFormat="1" applyBorder="1"/>
    <xf numFmtId="10" fontId="0" fillId="0" borderId="8" xfId="2" applyNumberFormat="1" applyFont="1" applyBorder="1"/>
    <xf numFmtId="2" fontId="0" fillId="0" borderId="8" xfId="2" applyNumberFormat="1" applyFont="1" applyBorder="1"/>
    <xf numFmtId="0" fontId="0" fillId="0" borderId="8" xfId="0" applyBorder="1"/>
    <xf numFmtId="3" fontId="0" fillId="0" borderId="9" xfId="0" applyNumberFormat="1" applyBorder="1"/>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1" xfId="0" quotePrefix="1"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13" xfId="0" applyBorder="1"/>
    <xf numFmtId="3" fontId="0" fillId="0" borderId="14" xfId="1" applyNumberFormat="1" applyFont="1" applyFill="1" applyBorder="1"/>
    <xf numFmtId="164" fontId="0" fillId="2" borderId="14" xfId="2" applyNumberFormat="1" applyFont="1" applyFill="1" applyBorder="1"/>
    <xf numFmtId="3" fontId="0" fillId="0" borderId="14" xfId="1" applyNumberFormat="1" applyFont="1" applyBorder="1"/>
    <xf numFmtId="3" fontId="0" fillId="0" borderId="14" xfId="0" applyNumberFormat="1" applyBorder="1"/>
    <xf numFmtId="164" fontId="0" fillId="0" borderId="14" xfId="2" applyNumberFormat="1" applyFont="1" applyBorder="1"/>
    <xf numFmtId="165" fontId="0" fillId="0" borderId="14" xfId="0" applyNumberFormat="1" applyBorder="1"/>
    <xf numFmtId="10" fontId="0" fillId="0" borderId="14" xfId="2" applyNumberFormat="1" applyFont="1" applyBorder="1"/>
    <xf numFmtId="2" fontId="0" fillId="0" borderId="14" xfId="0" applyNumberFormat="1" applyBorder="1"/>
    <xf numFmtId="1" fontId="0" fillId="0" borderId="14" xfId="0" applyNumberFormat="1" applyBorder="1"/>
    <xf numFmtId="3" fontId="0" fillId="0" borderId="15" xfId="0" applyNumberFormat="1" applyBorder="1"/>
    <xf numFmtId="0" fontId="2" fillId="0" borderId="16" xfId="0" applyFont="1" applyBorder="1" applyAlignment="1">
      <alignment horizontal="right"/>
    </xf>
    <xf numFmtId="3" fontId="2" fillId="0" borderId="17" xfId="1" applyNumberFormat="1" applyFont="1" applyFill="1" applyBorder="1"/>
    <xf numFmtId="164" fontId="2" fillId="2" borderId="17" xfId="2" applyNumberFormat="1" applyFont="1" applyFill="1" applyBorder="1"/>
    <xf numFmtId="3" fontId="2" fillId="0" borderId="17" xfId="1" applyNumberFormat="1" applyFont="1" applyBorder="1"/>
    <xf numFmtId="164" fontId="2" fillId="0" borderId="17" xfId="2" applyNumberFormat="1" applyFont="1" applyBorder="1"/>
    <xf numFmtId="165" fontId="2" fillId="0" borderId="17" xfId="0" applyNumberFormat="1" applyFont="1" applyBorder="1"/>
    <xf numFmtId="10" fontId="2" fillId="0" borderId="17" xfId="2" applyNumberFormat="1" applyFont="1" applyBorder="1"/>
    <xf numFmtId="2" fontId="2" fillId="0" borderId="17" xfId="0" applyNumberFormat="1" applyFont="1" applyBorder="1"/>
    <xf numFmtId="1" fontId="2" fillId="0" borderId="17" xfId="0" applyNumberFormat="1" applyFont="1" applyBorder="1"/>
    <xf numFmtId="3" fontId="2" fillId="0" borderId="18" xfId="0" applyNumberFormat="1" applyFont="1" applyBorder="1"/>
    <xf numFmtId="2" fontId="0" fillId="0" borderId="14" xfId="2" applyNumberFormat="1" applyFont="1" applyBorder="1"/>
    <xf numFmtId="0" fontId="0" fillId="0" borderId="14" xfId="0" applyBorder="1"/>
    <xf numFmtId="0" fontId="3" fillId="0" borderId="19" xfId="0" applyFont="1" applyBorder="1" applyAlignment="1">
      <alignment horizontal="right"/>
    </xf>
    <xf numFmtId="3" fontId="3" fillId="0" borderId="20" xfId="1" applyNumberFormat="1" applyFont="1" applyBorder="1"/>
    <xf numFmtId="165" fontId="3" fillId="0" borderId="20" xfId="1" applyNumberFormat="1" applyFont="1" applyBorder="1"/>
    <xf numFmtId="3" fontId="3" fillId="0" borderId="21" xfId="1" applyNumberFormat="1" applyFont="1" applyBorder="1"/>
    <xf numFmtId="2" fontId="2" fillId="0" borderId="17" xfId="2" applyNumberFormat="1" applyFont="1" applyBorder="1"/>
    <xf numFmtId="0" fontId="2" fillId="0" borderId="17" xfId="0" applyFont="1" applyBorder="1"/>
    <xf numFmtId="0" fontId="0" fillId="0" borderId="0" xfId="0"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2" fillId="0" borderId="22" xfId="0" applyFont="1" applyBorder="1" applyAlignment="1">
      <alignment horizontal="center" vertical="center"/>
    </xf>
    <xf numFmtId="3" fontId="2" fillId="0" borderId="11" xfId="0" applyNumberFormat="1" applyFont="1" applyBorder="1" applyAlignment="1">
      <alignment horizontal="center" vertical="center"/>
    </xf>
    <xf numFmtId="3" fontId="0" fillId="0" borderId="0" xfId="0" applyNumberFormat="1"/>
    <xf numFmtId="3" fontId="2" fillId="0" borderId="11" xfId="0" applyNumberFormat="1" applyFont="1" applyBorder="1" applyAlignment="1">
      <alignment horizontal="center" vertical="center" wrapText="1"/>
    </xf>
    <xf numFmtId="165" fontId="0" fillId="0" borderId="0" xfId="0" applyNumberFormat="1"/>
    <xf numFmtId="167" fontId="2" fillId="0" borderId="11" xfId="0" applyNumberFormat="1" applyFont="1" applyBorder="1" applyAlignment="1">
      <alignment horizontal="center" vertical="center" wrapText="1"/>
    </xf>
    <xf numFmtId="167" fontId="0" fillId="0" borderId="0" xfId="0" applyNumberFormat="1"/>
    <xf numFmtId="167" fontId="0" fillId="0" borderId="4" xfId="0" applyNumberFormat="1" applyBorder="1"/>
    <xf numFmtId="167" fontId="0" fillId="0" borderId="8" xfId="0" applyNumberFormat="1" applyBorder="1"/>
    <xf numFmtId="165" fontId="2" fillId="0" borderId="12" xfId="0" applyNumberFormat="1" applyFont="1" applyBorder="1" applyAlignment="1">
      <alignment horizontal="center" vertical="center" wrapText="1"/>
    </xf>
    <xf numFmtId="0" fontId="0" fillId="0" borderId="7" xfId="0" applyNumberFormat="1" applyBorder="1"/>
    <xf numFmtId="165" fontId="0" fillId="0" borderId="9" xfId="0" applyNumberFormat="1" applyBorder="1"/>
    <xf numFmtId="0" fontId="0" fillId="0" borderId="5" xfId="0" applyNumberFormat="1" applyBorder="1"/>
    <xf numFmtId="165" fontId="0" fillId="0" borderId="6" xfId="0" applyNumberFormat="1" applyBorder="1"/>
    <xf numFmtId="0" fontId="0" fillId="0" borderId="23" xfId="0" applyNumberFormat="1" applyBorder="1"/>
    <xf numFmtId="0" fontId="0" fillId="0" borderId="24" xfId="0" applyBorder="1"/>
    <xf numFmtId="3" fontId="0" fillId="0" borderId="24" xfId="0" applyNumberFormat="1" applyBorder="1"/>
    <xf numFmtId="167" fontId="0" fillId="0" borderId="24" xfId="0" applyNumberFormat="1" applyBorder="1"/>
    <xf numFmtId="165" fontId="0" fillId="0" borderId="25" xfId="0" applyNumberFormat="1" applyBorder="1"/>
    <xf numFmtId="167" fontId="4" fillId="0" borderId="0" xfId="0" applyNumberFormat="1" applyFont="1" applyBorder="1" applyAlignment="1">
      <alignment horizontal="center"/>
    </xf>
    <xf numFmtId="167" fontId="0" fillId="0" borderId="0" xfId="0" applyNumberFormat="1" applyAlignment="1">
      <alignment horizontal="left"/>
    </xf>
    <xf numFmtId="167" fontId="2" fillId="0" borderId="12" xfId="0" applyNumberFormat="1" applyFont="1" applyBorder="1" applyAlignment="1">
      <alignment horizontal="center" vertical="center" wrapText="1"/>
    </xf>
    <xf numFmtId="167" fontId="0" fillId="0" borderId="9" xfId="0" applyNumberFormat="1" applyBorder="1"/>
    <xf numFmtId="167" fontId="0" fillId="0" borderId="6" xfId="0" applyNumberFormat="1" applyBorder="1"/>
    <xf numFmtId="167" fontId="0" fillId="0" borderId="25" xfId="0" applyNumberFormat="1" applyBorder="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microsoft.com/office/2017/06/relationships/rdSupportingPropertyBag" Target="richData/rdsupportingpropertybag.xml"/><Relationship Id="rId3" Type="http://schemas.openxmlformats.org/officeDocument/2006/relationships/theme" Target="theme/theme1.xml"/><Relationship Id="rId7" Type="http://schemas.microsoft.com/office/2020/07/relationships/rdRichValueWebImage" Target="richData/rdRichValueWebImage.xml"/><Relationship Id="rId12" Type="http://schemas.microsoft.com/office/2017/06/relationships/rdSupportingPropertyBagStructure" Target="richData/rdsupportingpropertybagstructure.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sheetMetadata" Target="metadata.xml"/><Relationship Id="rId11" Type="http://schemas.microsoft.com/office/2017/06/relationships/richStyles" Target="richData/richStyles.xml"/><Relationship Id="rId5" Type="http://schemas.openxmlformats.org/officeDocument/2006/relationships/sharedStrings" Target="sharedStrings.xml"/><Relationship Id="rId15" Type="http://schemas.microsoft.com/office/2017/10/relationships/person" Target="persons/person.xml"/><Relationship Id="rId10" Type="http://schemas.microsoft.com/office/2017/06/relationships/rdArray" Target="richData/rdarray.xml"/><Relationship Id="rId4" Type="http://schemas.openxmlformats.org/officeDocument/2006/relationships/styles" Target="styles.xml"/><Relationship Id="rId9" Type="http://schemas.microsoft.com/office/2017/06/relationships/rdRichValueStructure" Target="richData/rdrichvaluestructure.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29</xdr:row>
      <xdr:rowOff>142875</xdr:rowOff>
    </xdr:from>
    <xdr:to>
      <xdr:col>20</xdr:col>
      <xdr:colOff>477767</xdr:colOff>
      <xdr:row>71</xdr:row>
      <xdr:rowOff>58255</xdr:rowOff>
    </xdr:to>
    <xdr:pic>
      <xdr:nvPicPr>
        <xdr:cNvPr id="2" name="Picture 1">
          <a:extLst>
            <a:ext uri="{FF2B5EF4-FFF2-40B4-BE49-F238E27FC236}">
              <a16:creationId xmlns:a16="http://schemas.microsoft.com/office/drawing/2014/main" id="{E9221546-EE37-3CBC-72DF-7CCD728530FA}"/>
            </a:ext>
          </a:extLst>
        </xdr:cNvPr>
        <xdr:cNvPicPr>
          <a:picLocks noChangeAspect="1"/>
        </xdr:cNvPicPr>
      </xdr:nvPicPr>
      <xdr:blipFill>
        <a:blip xmlns:r="http://schemas.openxmlformats.org/officeDocument/2006/relationships" r:embed="rId1"/>
        <a:stretch>
          <a:fillRect/>
        </a:stretch>
      </xdr:blipFill>
      <xdr:spPr>
        <a:xfrm>
          <a:off x="476250" y="6248400"/>
          <a:ext cx="10869542" cy="7916380"/>
        </a:xfrm>
        <a:prstGeom prst="rect">
          <a:avLst/>
        </a:prstGeom>
      </xdr:spPr>
    </xdr:pic>
    <xdr:clientData/>
  </xdr:twoCellAnchor>
  <xdr:twoCellAnchor editAs="oneCell">
    <xdr:from>
      <xdr:col>17</xdr:col>
      <xdr:colOff>295275</xdr:colOff>
      <xdr:row>2</xdr:row>
      <xdr:rowOff>161925</xdr:rowOff>
    </xdr:from>
    <xdr:to>
      <xdr:col>27</xdr:col>
      <xdr:colOff>572389</xdr:colOff>
      <xdr:row>27</xdr:row>
      <xdr:rowOff>19760</xdr:rowOff>
    </xdr:to>
    <xdr:pic>
      <xdr:nvPicPr>
        <xdr:cNvPr id="3" name="Picture 2">
          <a:extLst>
            <a:ext uri="{FF2B5EF4-FFF2-40B4-BE49-F238E27FC236}">
              <a16:creationId xmlns:a16="http://schemas.microsoft.com/office/drawing/2014/main" id="{BDE3AF7F-5493-6A7C-EFFE-DE1C3BC37B77}"/>
            </a:ext>
          </a:extLst>
        </xdr:cNvPr>
        <xdr:cNvPicPr>
          <a:picLocks noChangeAspect="1"/>
        </xdr:cNvPicPr>
      </xdr:nvPicPr>
      <xdr:blipFill>
        <a:blip xmlns:r="http://schemas.openxmlformats.org/officeDocument/2006/relationships" r:embed="rId2"/>
        <a:stretch>
          <a:fillRect/>
        </a:stretch>
      </xdr:blipFill>
      <xdr:spPr>
        <a:xfrm>
          <a:off x="9334500" y="657225"/>
          <a:ext cx="6373114" cy="508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285750</xdr:colOff>
      <xdr:row>3</xdr:row>
      <xdr:rowOff>47625</xdr:rowOff>
    </xdr:from>
    <xdr:to>
      <xdr:col>29</xdr:col>
      <xdr:colOff>229868</xdr:colOff>
      <xdr:row>41</xdr:row>
      <xdr:rowOff>153509</xdr:rowOff>
    </xdr:to>
    <xdr:pic>
      <xdr:nvPicPr>
        <xdr:cNvPr id="4" name="Picture 3">
          <a:extLst>
            <a:ext uri="{FF2B5EF4-FFF2-40B4-BE49-F238E27FC236}">
              <a16:creationId xmlns:a16="http://schemas.microsoft.com/office/drawing/2014/main" id="{12C2BA24-6B8B-1B8E-1C3E-FFD33EF302F8}"/>
            </a:ext>
          </a:extLst>
        </xdr:cNvPr>
        <xdr:cNvPicPr>
          <a:picLocks noChangeAspect="1"/>
        </xdr:cNvPicPr>
      </xdr:nvPicPr>
      <xdr:blipFill>
        <a:blip xmlns:r="http://schemas.openxmlformats.org/officeDocument/2006/relationships" r:embed="rId1"/>
        <a:stretch>
          <a:fillRect/>
        </a:stretch>
      </xdr:blipFill>
      <xdr:spPr>
        <a:xfrm>
          <a:off x="8315325" y="742950"/>
          <a:ext cx="9088118" cy="79449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a139a9e20821cd69fa89b610d7f89ca1&amp;qlt=95" TargetMode="External"/><Relationship Id="rId18" Type="http://schemas.openxmlformats.org/officeDocument/2006/relationships/hyperlink" Target="https://www.bing.com/images/search?form=xlimg&amp;q=Saratoga%20Springs,%20Utah" TargetMode="External"/><Relationship Id="rId26" Type="http://schemas.openxmlformats.org/officeDocument/2006/relationships/hyperlink" Target="https://www.bing.com/images/search?form=xlimg&amp;q=Draper,%20Utah" TargetMode="External"/><Relationship Id="rId39" Type="http://schemas.openxmlformats.org/officeDocument/2006/relationships/hyperlink" Target="https://www.bing.com/th?id=OSK.bd93560dc9649b49c120486e196db7b0&amp;qlt=95" TargetMode="External"/><Relationship Id="rId21" Type="http://schemas.openxmlformats.org/officeDocument/2006/relationships/hyperlink" Target="https://www.bing.com/th?id=OSK.4447c4e2af991d8b7e5533ce92331011&amp;qlt=95" TargetMode="External"/><Relationship Id="rId34" Type="http://schemas.openxmlformats.org/officeDocument/2006/relationships/hyperlink" Target="https://www.bing.com/images/search?form=xlimg&amp;q=Salem,%20Utah" TargetMode="External"/><Relationship Id="rId7" Type="http://schemas.openxmlformats.org/officeDocument/2006/relationships/hyperlink" Target="https://www.bing.com/th?id=OSK.df6dc1ff2e392b4f346de96e67a83f96&amp;qlt=95" TargetMode="External"/><Relationship Id="rId12" Type="http://schemas.openxmlformats.org/officeDocument/2006/relationships/hyperlink" Target="https://www.bing.com/images/search?form=xlimg&amp;q=Orem,%20Utah" TargetMode="External"/><Relationship Id="rId17" Type="http://schemas.openxmlformats.org/officeDocument/2006/relationships/hyperlink" Target="https://www.bing.com/th?id=OSK.95119120ae90ac700804819829e21d0f&amp;qlt=95" TargetMode="External"/><Relationship Id="rId25" Type="http://schemas.openxmlformats.org/officeDocument/2006/relationships/hyperlink" Target="https://www.bing.com/th?id=OSK.f510d4672128224004fb9d88a99dca24&amp;qlt=95" TargetMode="External"/><Relationship Id="rId33" Type="http://schemas.openxmlformats.org/officeDocument/2006/relationships/hyperlink" Target="https://www.bing.com/th?id=OSK.f04c4534ce34b6ab8b87c4d44877cee8&amp;qlt=95" TargetMode="External"/><Relationship Id="rId38" Type="http://schemas.openxmlformats.org/officeDocument/2006/relationships/hyperlink" Target="https://www.bing.com/images/search?form=xlimg&amp;q=Spanish%20Fork,%20Utah" TargetMode="External"/><Relationship Id="rId2" Type="http://schemas.openxmlformats.org/officeDocument/2006/relationships/hyperlink" Target="https://www.bing.com/images/search?form=xlimg&amp;q=American%20Fork,%20Utah" TargetMode="External"/><Relationship Id="rId16" Type="http://schemas.openxmlformats.org/officeDocument/2006/relationships/hyperlink" Target="https://www.bing.com/images/search?form=xlimg&amp;q=Provo,%20Utah" TargetMode="External"/><Relationship Id="rId20" Type="http://schemas.openxmlformats.org/officeDocument/2006/relationships/hyperlink" Target="https://www.bing.com/images/search?form=xlimg&amp;q=Vineyard,%20Utah" TargetMode="External"/><Relationship Id="rId29" Type="http://schemas.openxmlformats.org/officeDocument/2006/relationships/hyperlink" Target="https://www.bing.com/th?id=OSK.26efb779a434718e2ba4e63413a0ce38&amp;qlt=95" TargetMode="External"/><Relationship Id="rId1" Type="http://schemas.openxmlformats.org/officeDocument/2006/relationships/hyperlink" Target="https://www.bing.com/th?id=OSK.bccbabcf2803e0b5d7124b2483bbdf70&amp;qlt=95" TargetMode="External"/><Relationship Id="rId6" Type="http://schemas.openxmlformats.org/officeDocument/2006/relationships/hyperlink" Target="https://www.bing.com/images/search?form=xlimg&amp;q=Highland,%20Utah" TargetMode="External"/><Relationship Id="rId11" Type="http://schemas.openxmlformats.org/officeDocument/2006/relationships/hyperlink" Target="https://www.bing.com/th?id=OSK.4bf4351cfcbb2c6b79c306f11e622ab3&amp;qlt=95" TargetMode="External"/><Relationship Id="rId24" Type="http://schemas.openxmlformats.org/officeDocument/2006/relationships/hyperlink" Target="https://www.bing.com/images/search?form=xlimg&amp;q=Bluffdale,%20Utah" TargetMode="External"/><Relationship Id="rId32" Type="http://schemas.openxmlformats.org/officeDocument/2006/relationships/hyperlink" Target="https://www.bing.com/images/search?form=xlimg&amp;q=Payson,%20Utah" TargetMode="External"/><Relationship Id="rId37" Type="http://schemas.openxmlformats.org/officeDocument/2006/relationships/hyperlink" Target="https://www.bing.com/th?id=OSK.61a7bfcf9f104c9fae1857be3f7a7cf0&amp;qlt=95" TargetMode="External"/><Relationship Id="rId40" Type="http://schemas.openxmlformats.org/officeDocument/2006/relationships/hyperlink" Target="https://www.bing.com/images/search?form=xlimg&amp;q=Springville,%20Utah" TargetMode="External"/><Relationship Id="rId5" Type="http://schemas.openxmlformats.org/officeDocument/2006/relationships/hyperlink" Target="https://www.bing.com/th?id=OSK.6e2bcc7e3f23bac16d77750537db8bfe&amp;qlt=95" TargetMode="External"/><Relationship Id="rId15" Type="http://schemas.openxmlformats.org/officeDocument/2006/relationships/hyperlink" Target="https://www.bing.com/th?id=OSK.9e4ad3eb6a33871b9cb1bb02abc58098&amp;qlt=95" TargetMode="External"/><Relationship Id="rId23" Type="http://schemas.openxmlformats.org/officeDocument/2006/relationships/hyperlink" Target="https://www.bing.com/th?id=OSK.2a914f5c3a5d4be7c2619c5054704a07&amp;qlt=95" TargetMode="External"/><Relationship Id="rId28" Type="http://schemas.openxmlformats.org/officeDocument/2006/relationships/hyperlink" Target="https://www.bing.com/images/search?form=xlimg&amp;q=Eagle%20Mountain,%20Utah" TargetMode="External"/><Relationship Id="rId36" Type="http://schemas.openxmlformats.org/officeDocument/2006/relationships/hyperlink" Target="https://www.bing.com/images/search?form=xlimg&amp;q=Santaquin,%20Utah" TargetMode="External"/><Relationship Id="rId10" Type="http://schemas.openxmlformats.org/officeDocument/2006/relationships/hyperlink" Target="https://www.bing.com/images/search?form=xlimg&amp;q=Lindon,%20Utah" TargetMode="External"/><Relationship Id="rId19" Type="http://schemas.openxmlformats.org/officeDocument/2006/relationships/hyperlink" Target="https://www.bing.com/th?id=OSK.5ee84a00131efe4833d7c8ba6e8ffd80&amp;qlt=95" TargetMode="External"/><Relationship Id="rId31" Type="http://schemas.openxmlformats.org/officeDocument/2006/relationships/hyperlink" Target="https://www.bing.com/th?id=OSK.f0bf9fd973b12a64dbd9100b2b337c9f&amp;qlt=95" TargetMode="External"/><Relationship Id="rId4" Type="http://schemas.openxmlformats.org/officeDocument/2006/relationships/hyperlink" Target="https://www.bing.com/images/search?form=xlimg&amp;q=Cedar%20Hills,%20Utah" TargetMode="External"/><Relationship Id="rId9" Type="http://schemas.openxmlformats.org/officeDocument/2006/relationships/hyperlink" Target="https://www.bing.com/th?id=OSK.12d71ae52e3a79817a55aeea7b82f19f&amp;qlt=95" TargetMode="External"/><Relationship Id="rId14" Type="http://schemas.openxmlformats.org/officeDocument/2006/relationships/hyperlink" Target="https://www.bing.com/images/search?form=xlimg&amp;q=Pleasant%20Grove,%20Utah" TargetMode="External"/><Relationship Id="rId22" Type="http://schemas.openxmlformats.org/officeDocument/2006/relationships/hyperlink" Target="https://www.bing.com/images/search?form=xlimg&amp;q=Alpine,%20Utah" TargetMode="External"/><Relationship Id="rId27" Type="http://schemas.openxmlformats.org/officeDocument/2006/relationships/hyperlink" Target="https://www.bing.com/th?id=OSK.01af38ac5089d94670fdef8cab835e58&amp;qlt=95" TargetMode="External"/><Relationship Id="rId30" Type="http://schemas.openxmlformats.org/officeDocument/2006/relationships/hyperlink" Target="https://www.bing.com/images/search?form=xlimg&amp;q=Mapleton,%20Utah" TargetMode="External"/><Relationship Id="rId35" Type="http://schemas.openxmlformats.org/officeDocument/2006/relationships/hyperlink" Target="https://www.bing.com/th?id=OSK.3ce0e556a5072913a24769ef9400dab6&amp;qlt=95" TargetMode="External"/><Relationship Id="rId8" Type="http://schemas.openxmlformats.org/officeDocument/2006/relationships/hyperlink" Target="https://www.bing.com/images/search?form=xlimg&amp;q=Lehi,%20Utah" TargetMode="External"/><Relationship Id="rId3" Type="http://schemas.openxmlformats.org/officeDocument/2006/relationships/hyperlink" Target="https://www.bing.com/th?id=OSK.b19bfce2b0423d64d24c3b7e6600c1fd&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Srd>
</file>

<file path=xl/richData/rdarray.xml><?xml version="1.0" encoding="utf-8"?>
<arrayData xmlns="http://schemas.microsoft.com/office/spreadsheetml/2017/richdata2" count="15">
  <a r="1">
    <v t="s">Mountain Time Zone</v>
  </a>
  <a r="1">
    <v t="r">24</v>
  </a>
  <a r="1">
    <v t="r">34</v>
  </a>
  <a r="1">
    <v t="r">44</v>
  </a>
  <a r="1">
    <v t="r">54</v>
  </a>
  <a r="1">
    <v t="r">72</v>
  </a>
  <a r="1">
    <v t="r">82</v>
  </a>
  <a r="1">
    <v t="r">92</v>
  </a>
  <a r="1">
    <v t="r">111</v>
  </a>
  <a r="1">
    <v t="r">121</v>
  </a>
  <a r="1">
    <v t="r">131</v>
  </a>
  <a r="1">
    <v t="r">149</v>
  </a>
  <a r="1">
    <v t="r">159</v>
  </a>
  <a r="1">
    <v t="r">169</v>
  </a>
  <a r="1">
    <v t="r">187</v>
  </a>
</arrayData>
</file>

<file path=xl/richData/rdrichvalue.xml><?xml version="1.0" encoding="utf-8"?>
<rvData xmlns="http://schemas.microsoft.com/office/spreadsheetml/2017/richdata" count="193">
  <rv s="0">
    <v>536870912</v>
    <v>American Fork, Utah</v>
    <v>f65c5285-d6d2-01c3-a7a3-0db979731751</v>
    <v>en-US</v>
    <v>Map</v>
  </rv>
  <rv s="0">
    <v>536870912</v>
    <v>Utah</v>
    <v>c6705e44-d27f-4240-95a2-54e802e3b524</v>
    <v>en-US</v>
    <v>Map</v>
  </rv>
  <rv s="0">
    <v>536870912</v>
    <v>Utah County</v>
    <v>8b65b32c-a603-7088-729d-2c844bcdad3c</v>
    <v>en-US</v>
    <v>Map</v>
  </rv>
  <rv s="1">
    <fb>26.061724999999999</fb>
    <v>8</v>
  </rv>
  <rv s="0">
    <v>536870912</v>
    <v>United States of America</v>
    <v>5232ed96-85b1-2edb-12c6-63e6c597a1de</v>
    <v>en-US</v>
    <v>Map</v>
  </rv>
  <rv s="2">
    <v>0</v>
    <v>6</v>
    <v>0</v>
    <v>7</v>
    <v>0</v>
    <v>Image of American Fork, Utah</v>
  </rv>
  <rv s="1">
    <fb>40.384166666666999</fb>
    <v>9</v>
  </rv>
  <rv s="3">
    <v>https://www.bing.com/search?q=american+fork+utah&amp;form=skydnc</v>
    <v>Learn more on Bing</v>
  </rv>
  <rv s="1">
    <fb>-111.79194444444001</fb>
    <v>9</v>
  </rv>
  <rv s="1">
    <fb>33337</fb>
    <v>8</v>
  </rv>
  <rv s="4">
    <v>0</v>
  </rv>
  <rv s="5">
    <v>#VALUE!</v>
    <v>en-US</v>
    <v>f65c5285-d6d2-01c3-a7a3-0db979731751</v>
    <v>536870912</v>
    <v>1</v>
    <v>1</v>
    <v>2</v>
    <v>American Fork, Utah</v>
    <v>4</v>
    <v>5</v>
    <v>Map</v>
    <v>6</v>
    <v>7</v>
    <v>1</v>
    <v>2</v>
    <v>3</v>
    <v>4</v>
    <v>American Fork is a city in north-central Utah County, Utah, United States, at the foot of Mount Timpanogos in the Wasatch Range, north from Utah Lake. This city is thirty-two miles southeast of Salt Lake City. It is part of the Provo–Orem ...</v>
    <v>5</v>
    <v>6</v>
    <v>7</v>
    <v>8</v>
    <v>American Fork, Utah</v>
    <v>9</v>
    <v>10</v>
    <v>American Fork, Utah</v>
    <v>mdp/vdpid/5081497372433842177</v>
  </rv>
  <rv s="0">
    <v>536870912</v>
    <v>Cedar Hills, Utah</v>
    <v>2e3f05d6-f1c1-4360-0a90-cea495924db3</v>
    <v>en-US</v>
    <v>Map</v>
  </rv>
  <rv s="1">
    <fb>7.0280120000000004</fb>
    <v>8</v>
  </rv>
  <rv s="2">
    <v>1</v>
    <v>6</v>
    <v>10</v>
    <v>7</v>
    <v>0</v>
    <v>Image of Cedar Hills, Utah</v>
  </rv>
  <rv s="1">
    <fb>40.409999999999997</fb>
    <v>9</v>
  </rv>
  <rv s="3">
    <v>https://www.bing.com/search?q=cedar+hills+utah&amp;form=skydnc</v>
    <v>Learn more on Bing</v>
  </rv>
  <rv s="1">
    <fb>-111.75749999999999</fb>
    <v>9</v>
  </rv>
  <rv s="1">
    <fb>10019</fb>
    <v>8</v>
  </rv>
  <rv s="5">
    <v>#VALUE!</v>
    <v>en-US</v>
    <v>2e3f05d6-f1c1-4360-0a90-cea495924db3</v>
    <v>536870912</v>
    <v>1</v>
    <v>11</v>
    <v>2</v>
    <v>Cedar Hills, Utah</v>
    <v>4</v>
    <v>5</v>
    <v>Map</v>
    <v>6</v>
    <v>7</v>
    <v>1</v>
    <v>2</v>
    <v>13</v>
    <v>4</v>
    <v>Cedar Hills is a city in north-central Utah County, Utah, United States. The population was 9,796 at the 2010 census, up from 3,094 in 2000. The city began growing rapidly during the 1990s and is located eastof Alpine and Highland on the slopes ...</v>
    <v>14</v>
    <v>15</v>
    <v>16</v>
    <v>17</v>
    <v>Cedar Hills, Utah</v>
    <v>18</v>
    <v>10</v>
    <v>Cedar Hills, Utah</v>
    <v>mdp/vdpid/5081520763278721025</v>
  </rv>
  <rv s="0">
    <v>536870912</v>
    <v>Highland, Utah</v>
    <v>131b7fa0-5a5e-c569-1b6d-188887ea4c70</v>
    <v>en-US</v>
    <v>Map</v>
  </rv>
  <rv s="1">
    <fb>22.310783000000001</fb>
    <v>8</v>
  </rv>
  <rv s="2">
    <v>2</v>
    <v>6</v>
    <v>12</v>
    <v>7</v>
    <v>0</v>
    <v>Image of Highland, Utah</v>
  </rv>
  <rv s="1">
    <fb>40.418888888889001</fb>
    <v>9</v>
  </rv>
  <rv s="0">
    <v>805306368</v>
    <v>Kurt Ostler (Mayor)</v>
    <v>f7f932dd-6f9b-e108-2d38-dc8781c472e2</v>
    <v>en-US</v>
    <v>Generic</v>
  </rv>
  <rv s="4">
    <v>1</v>
  </rv>
  <rv s="3">
    <v>https://www.bing.com/search?q=highland+utah&amp;form=skydnc</v>
    <v>Learn more on Bing</v>
  </rv>
  <rv s="1">
    <fb>-111.79222222222</fb>
    <v>9</v>
  </rv>
  <rv s="1">
    <fb>19348</fb>
    <v>8</v>
  </rv>
  <rv s="6">
    <v>#VALUE!</v>
    <v>en-US</v>
    <v>131b7fa0-5a5e-c569-1b6d-188887ea4c70</v>
    <v>536870912</v>
    <v>1</v>
    <v>13</v>
    <v>14</v>
    <v>Highland, Utah</v>
    <v>4</v>
    <v>5</v>
    <v>Map</v>
    <v>6</v>
    <v>7</v>
    <v>1</v>
    <v>2</v>
    <v>21</v>
    <v>4</v>
    <v>Highland is a city in Utah County, Utah, United States. It is approximately 30 miles south of Salt Lake City and is part of the Provo–Orem Metropolitan Statistical Area. According to the 2010 census the population was 15,523, a 90.0% increase ...</v>
    <v>22</v>
    <v>23</v>
    <v>25</v>
    <v>26</v>
    <v>27</v>
    <v>Highland, Utah</v>
    <v>28</v>
    <v>10</v>
    <v>Highland, Utah</v>
    <v>mdp/vdpid/5081520560056303618</v>
  </rv>
  <rv s="0">
    <v>536870912</v>
    <v>Lehi, Utah</v>
    <v>c33ed16f-cb6b-5273-329c-58b29e05a70e</v>
    <v>en-US</v>
    <v>Map</v>
  </rv>
  <rv s="1">
    <fb>69.090978000000007</fb>
    <v>8</v>
  </rv>
  <rv s="2">
    <v>3</v>
    <v>6</v>
    <v>15</v>
    <v>7</v>
    <v>0</v>
    <v>Image of Lehi, Utah</v>
  </rv>
  <rv s="1">
    <fb>40.388444</fb>
    <v>9</v>
  </rv>
  <rv s="0">
    <v>805306368</v>
    <v>Mark Johnson (Mayor)</v>
    <v>f6d8760a-e983-d712-9da0-840c1549aa1a</v>
    <v>en-US</v>
    <v>Generic</v>
  </rv>
  <rv s="4">
    <v>2</v>
  </rv>
  <rv s="3">
    <v>https://www.bing.com/search?q=lehi+utah&amp;form=skydnc</v>
    <v>Learn more on Bing</v>
  </rv>
  <rv s="1">
    <fb>-111.836389</fb>
    <v>9</v>
  </rv>
  <rv s="1">
    <fb>75907</fb>
    <v>8</v>
  </rv>
  <rv s="6">
    <v>#VALUE!</v>
    <v>en-US</v>
    <v>c33ed16f-cb6b-5273-329c-58b29e05a70e</v>
    <v>536870912</v>
    <v>1</v>
    <v>16</v>
    <v>14</v>
    <v>Lehi, Utah</v>
    <v>4</v>
    <v>5</v>
    <v>Map</v>
    <v>6</v>
    <v>7</v>
    <v>1</v>
    <v>2</v>
    <v>31</v>
    <v>4</v>
    <v>Lehi is a city in Utah County, Utah, United States. It is named after Lehi, a prophet in the Book of Mormon. The population was 75,907 at the 2020 census, up from 47,407 in 2010. The rapid growth in Lehi is due, in part, to the rapid development ...</v>
    <v>32</v>
    <v>33</v>
    <v>35</v>
    <v>36</v>
    <v>37</v>
    <v>Lehi, Utah</v>
    <v>38</v>
    <v>10</v>
    <v>Lehi, Utah</v>
    <v>mdp/vdpid/5081497016001888257</v>
  </rv>
  <rv s="0">
    <v>536870912</v>
    <v>Lindon, Utah</v>
    <v>c99bcf24-e76a-e5ce-208c-979fdf10c315</v>
    <v>en-US</v>
    <v>Map</v>
  </rv>
  <rv s="1">
    <fb>22.173797</fb>
    <v>8</v>
  </rv>
  <rv s="2">
    <v>4</v>
    <v>6</v>
    <v>17</v>
    <v>7</v>
    <v>0</v>
    <v>Image of Lindon, Utah</v>
  </rv>
  <rv s="1">
    <fb>40.338611111111</fb>
    <v>9</v>
  </rv>
  <rv s="0">
    <v>805306368</v>
    <v>Carolyn Lundberg (Mayor)</v>
    <v>3541cf5a-2e41-05a4-c7f7-2122fe5d206e</v>
    <v>en-US</v>
    <v>Generic</v>
  </rv>
  <rv s="4">
    <v>3</v>
  </rv>
  <rv s="3">
    <v>https://www.bing.com/search?q=lindon+utah&amp;form=skydnc</v>
    <v>Learn more on Bing</v>
  </rv>
  <rv s="1">
    <fb>-111.71611111111</fb>
    <v>9</v>
  </rv>
  <rv s="1">
    <fb>11397</fb>
    <v>8</v>
  </rv>
  <rv s="6">
    <v>#VALUE!</v>
    <v>en-US</v>
    <v>c99bcf24-e76a-e5ce-208c-979fdf10c315</v>
    <v>536870912</v>
    <v>1</v>
    <v>18</v>
    <v>14</v>
    <v>Lindon, Utah</v>
    <v>4</v>
    <v>5</v>
    <v>Map</v>
    <v>6</v>
    <v>7</v>
    <v>1</v>
    <v>2</v>
    <v>41</v>
    <v>4</v>
    <v>Lindon is a city in Utah County, Utah, United States. It is part of the Provo–Orem, Utah Metropolitan Statistical Area. The population was 10,070 at the 2010 census. In July 2019 it was estimated to be to 11,100 by the US Census Bureau.</v>
    <v>42</v>
    <v>43</v>
    <v>45</v>
    <v>46</v>
    <v>47</v>
    <v>Lindon, Utah</v>
    <v>48</v>
    <v>10</v>
    <v>Lindon, Utah</v>
    <v>mdp/vdpid/5081522247223476225</v>
  </rv>
  <rv s="0">
    <v>536870912</v>
    <v>Orem, Utah</v>
    <v>d1789c25-2b02-4cd6-8ffb-19bdfe876f45</v>
    <v>en-US</v>
    <v>Map</v>
  </rv>
  <rv s="1">
    <fb>47.854323000000001</fb>
    <v>8</v>
  </rv>
  <rv s="2">
    <v>5</v>
    <v>6</v>
    <v>19</v>
    <v>7</v>
    <v>0</v>
    <v>Image of Orem, Utah</v>
  </rv>
  <rv s="1">
    <fb>40.298752999999998</fb>
    <v>9</v>
  </rv>
  <rv s="0">
    <v>805306368</v>
    <v>David Young (Mayor)</v>
    <v>fc7ba5f2-bafa-2f63-b903-9cf9aad51c2a</v>
    <v>en-US</v>
    <v>Generic</v>
  </rv>
  <rv s="4">
    <v>4</v>
  </rv>
  <rv s="3">
    <v>https://www.bing.com/search?q=orem+utah&amp;form=skydnc</v>
    <v>Learn more on Bing</v>
  </rv>
  <rv s="1">
    <fb>-111.69648599999999</fb>
    <v>9</v>
  </rv>
  <rv s="1">
    <fb>98129</fb>
    <v>8</v>
  </rv>
  <rv s="6">
    <v>#VALUE!</v>
    <v>en-US</v>
    <v>d1789c25-2b02-4cd6-8ffb-19bdfe876f45</v>
    <v>536870912</v>
    <v>1</v>
    <v>20</v>
    <v>14</v>
    <v>Orem, Utah</v>
    <v>4</v>
    <v>5</v>
    <v>Map</v>
    <v>6</v>
    <v>7</v>
    <v>1</v>
    <v>2</v>
    <v>51</v>
    <v>4</v>
    <v>Orem is a city in Utah County, Utah, United States, in the northern part of the state. It is adjacent to Provo, Lindon, and Vineyard and is approximately 45 miles south of Salt Lake City. Orem is one of the principal cities of the Provo-Orem, ...</v>
    <v>52</v>
    <v>53</v>
    <v>55</v>
    <v>56</v>
    <v>57</v>
    <v>Orem, Utah</v>
    <v>58</v>
    <v>10</v>
    <v>Orem, Utah</v>
    <v>mdp/vdpid/5081522270443143170</v>
  </rv>
  <rv s="0">
    <v>536870912</v>
    <v>Pleasant Grove, Utah</v>
    <v>e4366ba5-b741-68d8-d091-745d6743c774</v>
    <v>en-US</v>
    <v>Map</v>
  </rv>
  <rv s="1">
    <fb>23.636680999999999</fb>
    <v>8</v>
  </rv>
  <rv s="2">
    <v>6</v>
    <v>6</v>
    <v>21</v>
    <v>7</v>
    <v>0</v>
    <v>Image of Pleasant Grove, Utah</v>
  </rv>
  <rv s="1">
    <fb>40.370277777778</fb>
    <v>9</v>
  </rv>
  <rv s="3">
    <v>https://www.bing.com/search?q=pleasant+grove+utah&amp;form=skydnc</v>
    <v>Learn more on Bing</v>
  </rv>
  <rv s="1">
    <fb>-111.73138888889</fb>
    <v>9</v>
  </rv>
  <rv s="1">
    <fb>37726</fb>
    <v>8</v>
  </rv>
  <rv s="5">
    <v>#VALUE!</v>
    <v>en-US</v>
    <v>e4366ba5-b741-68d8-d091-745d6743c774</v>
    <v>536870912</v>
    <v>1</v>
    <v>22</v>
    <v>2</v>
    <v>Pleasant Grove, Utah</v>
    <v>4</v>
    <v>5</v>
    <v>Map</v>
    <v>6</v>
    <v>7</v>
    <v>1</v>
    <v>2</v>
    <v>61</v>
    <v>4</v>
    <v>Pleasant Grove, originally named Battle Creek, is a city in Utah County, Utah, United States, known as "Utah's City of Trees". It is part of the Provo–Orem Metropolitan Statistical Area. The population was 37,726 at the 2020 Census.</v>
    <v>62</v>
    <v>63</v>
    <v>64</v>
    <v>65</v>
    <v>Pleasant Grove, Utah</v>
    <v>66</v>
    <v>10</v>
    <v>Pleasant Grove, Utah</v>
    <v>mdp/vdpid/5081521456832053249</v>
  </rv>
  <rv s="0">
    <v>536870912</v>
    <v>Provo, Utah</v>
    <v>a681ce7a-6ea7-4ac8-9e0f-bf4ed6f182c0</v>
    <v>en-US</v>
    <v>Map</v>
  </rv>
  <rv s="1">
    <fb>114.397696</fb>
    <v>8</v>
  </rv>
  <rv s="2">
    <v>7</v>
    <v>6</v>
    <v>23</v>
    <v>7</v>
    <v>0</v>
    <v>Image of Provo, Utah</v>
  </rv>
  <rv s="1">
    <fb>40.233833333333301</fb>
    <v>9</v>
  </rv>
  <rv s="0">
    <v>805306368</v>
    <v>Michelle Kaufusi (Mayor)</v>
    <v>5ff42ec8-61b3-d9ec-3a7e-0b8ddd3ba059</v>
    <v>en-US</v>
    <v>Generic</v>
  </rv>
  <rv s="4">
    <v>5</v>
  </rv>
  <rv s="3">
    <v>https://www.bing.com/search?q=provo+utah&amp;form=skydnc</v>
    <v>Learn more on Bing</v>
  </rv>
  <rv s="1">
    <fb>-111.658527777778</fb>
    <v>9</v>
  </rv>
  <rv s="1">
    <fb>115162</fb>
    <v>8</v>
  </rv>
  <rv s="6">
    <v>#VALUE!</v>
    <v>en-US</v>
    <v>a681ce7a-6ea7-4ac8-9e0f-bf4ed6f182c0</v>
    <v>536870912</v>
    <v>1</v>
    <v>24</v>
    <v>14</v>
    <v>Provo, Utah</v>
    <v>4</v>
    <v>5</v>
    <v>Map</v>
    <v>6</v>
    <v>7</v>
    <v>1</v>
    <v>2</v>
    <v>69</v>
    <v>4</v>
    <v>Provo is a city in and the county seat of Utah County, Utah, United States. It is 43 miles south of Salt Lake City along the Wasatch Front, and lies between the cities of Orem to the north and Springville to the south. With a population at the ...</v>
    <v>70</v>
    <v>71</v>
    <v>73</v>
    <v>74</v>
    <v>75</v>
    <v>Provo, Utah</v>
    <v>76</v>
    <v>10</v>
    <v>Provo, Utah</v>
    <v>mdp/vdpid/5081525534685396993</v>
  </rv>
  <rv s="0">
    <v>536870912</v>
    <v>Saratoga Springs, Utah</v>
    <v>37eb79a4-72ed-a648-5fb9-f7a9a1387a3e</v>
    <v>en-US</v>
    <v>Map</v>
  </rv>
  <rv s="1">
    <fb>59.099865999999999</fb>
    <v>8</v>
  </rv>
  <rv s="2">
    <v>8</v>
    <v>6</v>
    <v>25</v>
    <v>7</v>
    <v>0</v>
    <v>Image of Saratoga Springs, Utah</v>
  </rv>
  <rv s="1">
    <fb>40.328888888888997</fb>
    <v>9</v>
  </rv>
  <rv s="0">
    <v>805306368</v>
    <v>Jim Miller (Mayor)</v>
    <v>33a57f79-d36c-3fef-4d72-055306a09fa5</v>
    <v>en-US</v>
    <v>Generic</v>
  </rv>
  <rv s="4">
    <v>6</v>
  </rv>
  <rv s="3">
    <v>https://www.bing.com/search?q=saratoga+springs+utah&amp;form=skydnc</v>
    <v>Learn more on Bing</v>
  </rv>
  <rv s="1">
    <fb>-111.90305555556</fb>
    <v>9</v>
  </rv>
  <rv s="1">
    <fb>37696</fb>
    <v>8</v>
  </rv>
  <rv s="6">
    <v>#VALUE!</v>
    <v>en-US</v>
    <v>37eb79a4-72ed-a648-5fb9-f7a9a1387a3e</v>
    <v>536870912</v>
    <v>1</v>
    <v>26</v>
    <v>14</v>
    <v>Saratoga Springs, Utah</v>
    <v>4</v>
    <v>5</v>
    <v>Map</v>
    <v>6</v>
    <v>7</v>
    <v>1</v>
    <v>2</v>
    <v>79</v>
    <v>4</v>
    <v>Saratoga Springs is a city in Utah County, Utah, United States. The elevation is 4,505 feet. It is part of the Provo–Orem, Utah Metropolitan Statistical Area. The city is a relatively new development along the northwestern shores of Utah Lake. ...</v>
    <v>80</v>
    <v>81</v>
    <v>83</v>
    <v>84</v>
    <v>85</v>
    <v>Saratoga Springs, Utah</v>
    <v>86</v>
    <v>10</v>
    <v>Saratoga Springs, Utah</v>
    <v>mdp/vdpid/5081496840076001281</v>
  </rv>
  <rv s="0">
    <v>536870912</v>
    <v>Vineyard, Utah</v>
    <v>5364a5a2-80c1-577e-3713-1a9727307a71</v>
    <v>en-US</v>
    <v>Map</v>
  </rv>
  <rv s="1">
    <fb>16.410689000000001</fb>
    <v>8</v>
  </rv>
  <rv s="2">
    <v>9</v>
    <v>6</v>
    <v>27</v>
    <v>7</v>
    <v>0</v>
    <v>Image of Vineyard, Utah</v>
  </rv>
  <rv s="1">
    <fb>40.303888888888999</fb>
    <v>9</v>
  </rv>
  <rv s="0">
    <v>805306368</v>
    <v>Julie Fullmer (Mayor)</v>
    <v>e9ed614e-15e8-6442-5042-1f3539efa3ac</v>
    <v>en-US</v>
    <v>Generic</v>
  </rv>
  <rv s="4">
    <v>7</v>
  </rv>
  <rv s="3">
    <v>https://www.bing.com/search?q=vineyard+utah&amp;form=skydnc</v>
    <v>Learn more on Bing</v>
  </rv>
  <rv s="1">
    <fb>-111.75777777778001</fb>
    <v>9</v>
  </rv>
  <rv s="1">
    <fb>12543</fb>
    <v>8</v>
  </rv>
  <rv s="6">
    <v>#VALUE!</v>
    <v>en-US</v>
    <v>5364a5a2-80c1-577e-3713-1a9727307a71</v>
    <v>536870912</v>
    <v>1</v>
    <v>28</v>
    <v>14</v>
    <v>Vineyard, Utah</v>
    <v>4</v>
    <v>5</v>
    <v>Map</v>
    <v>6</v>
    <v>7</v>
    <v>1</v>
    <v>2</v>
    <v>89</v>
    <v>4</v>
    <v>Vineyard is a city in Utah County, Utah, United States. It is part of the Provo–Orem Metropolitan Statistical Area. The population grew from 139 at the 2010 census to 12,543 at the 2020 census making it the fastest growing city in Utah and one ...</v>
    <v>90</v>
    <v>91</v>
    <v>93</v>
    <v>94</v>
    <v>95</v>
    <v>Vineyard, Utah</v>
    <v>96</v>
    <v>10</v>
    <v>Vineyard, Utah</v>
    <v>mdp/vdpid/5081522066499305473</v>
  </rv>
  <rv s="0">
    <v>536870912</v>
    <v>Alpine, Utah</v>
    <v>c074b4e7-e25d-18d1-5c0a-c1e751cdf7bf</v>
    <v>en-US</v>
    <v>Map</v>
  </rv>
  <rv s="1">
    <fb>19.418965</fb>
    <v>8</v>
  </rv>
  <rv s="2">
    <v>10</v>
    <v>6</v>
    <v>29</v>
    <v>7</v>
    <v>0</v>
    <v>Image of Alpine, Utah</v>
  </rv>
  <rv s="1">
    <fb>40.456388888889002</fb>
    <v>9</v>
  </rv>
  <rv s="3">
    <v>https://www.bing.com/search?q=alpine+utah&amp;form=skydnc</v>
    <v>Learn more on Bing</v>
  </rv>
  <rv s="1">
    <fb>-111.77361111111</fb>
    <v>9</v>
  </rv>
  <rv s="1">
    <fb>10251</fb>
    <v>8</v>
  </rv>
  <rv s="5">
    <v>#VALUE!</v>
    <v>en-US</v>
    <v>c074b4e7-e25d-18d1-5c0a-c1e751cdf7bf</v>
    <v>536870912</v>
    <v>1</v>
    <v>30</v>
    <v>2</v>
    <v>Alpine, Utah</v>
    <v>4</v>
    <v>5</v>
    <v>Map</v>
    <v>6</v>
    <v>7</v>
    <v>1</v>
    <v>2</v>
    <v>99</v>
    <v>4</v>
    <v>Alpine is a city on the northeastern edge of Utah County, Utah, United States. The population was 10,251 at the time of the 2020 census. Alpine has been one of the many quickly-growing cities of Utah since the 1970s, especially in the 1990s. ...</v>
    <v>100</v>
    <v>101</v>
    <v>102</v>
    <v>103</v>
    <v>Alpine, Utah</v>
    <v>104</v>
    <v>10</v>
    <v>Alpine, Utah</v>
    <v>mdp/vdpid/5081508731062059009</v>
  </rv>
  <rv s="0">
    <v>536870912</v>
    <v>Bluffdale, Utah</v>
    <v>ba5058e2-ef61-a751-585e-a29107e2439e</v>
    <v>en-US</v>
    <v>Map</v>
  </rv>
  <rv s="0">
    <v>536870912</v>
    <v>Salt Lake County</v>
    <v>4de16a24-172b-170c-1217-486126e2ddd9</v>
    <v>en-US</v>
    <v>Map</v>
  </rv>
  <rv s="1">
    <fb>28.448021000000001</fb>
    <v>8</v>
  </rv>
  <rv s="2">
    <v>11</v>
    <v>6</v>
    <v>31</v>
    <v>7</v>
    <v>0</v>
    <v>Image of Bluffdale, Utah</v>
  </rv>
  <rv s="1">
    <fb>40.473333333333002</fb>
    <v>9</v>
  </rv>
  <rv s="0">
    <v>805306368</v>
    <v>Natalie Hall (Mayor)</v>
    <v>0a791c75-63e0-fc79-be7c-726b994c3cb5</v>
    <v>en-US</v>
    <v>Generic</v>
  </rv>
  <rv s="4">
    <v>8</v>
  </rv>
  <rv s="3">
    <v>https://www.bing.com/search?q=bluffdale+utah&amp;form=skydnc</v>
    <v>Learn more on Bing</v>
  </rv>
  <rv s="1">
    <fb>-111.94444444443999</fb>
    <v>9</v>
  </rv>
  <rv s="1">
    <fb>17014</fb>
    <v>8</v>
  </rv>
  <rv s="6">
    <v>#VALUE!</v>
    <v>en-US</v>
    <v>ba5058e2-ef61-a751-585e-a29107e2439e</v>
    <v>536870912</v>
    <v>1</v>
    <v>32</v>
    <v>14</v>
    <v>Bluffdale, Utah</v>
    <v>4</v>
    <v>5</v>
    <v>Map</v>
    <v>6</v>
    <v>7</v>
    <v>1</v>
    <v>107</v>
    <v>108</v>
    <v>4</v>
    <v>Bluffdale is a city in Salt Lake and Utah counties in the U.S. state of Utah, located about 20 miles south of Salt Lake City. As of the 2020 census, the city population was 17,014. From 2011 to 2013, the National Security Agency's data storage ...</v>
    <v>109</v>
    <v>110</v>
    <v>112</v>
    <v>113</v>
    <v>114</v>
    <v>Bluffdale, Utah</v>
    <v>115</v>
    <v>10</v>
    <v>Bluffdale, Utah</v>
    <v>mdp/vdpid/5081484381265068033</v>
  </rv>
  <rv s="0">
    <v>536870912</v>
    <v>Draper, Utah</v>
    <v>acb44ca4-2dd1-f7dd-9890-b04042c6e8ea</v>
    <v>en-US</v>
    <v>Map</v>
  </rv>
  <rv s="1">
    <fb>77.945975000000004</fb>
    <v>8</v>
  </rv>
  <rv s="2">
    <v>12</v>
    <v>6</v>
    <v>33</v>
    <v>7</v>
    <v>0</v>
    <v>Image of Draper, Utah</v>
  </rv>
  <rv s="1">
    <fb>40.514722222221998</fb>
    <v>9</v>
  </rv>
  <rv s="0">
    <v>805306368</v>
    <v>Troy K. Walker (Mayor)</v>
    <v>c0a33a50-8634-b06e-e45c-c5a7802c69a7</v>
    <v>en-US</v>
    <v>Generic</v>
  </rv>
  <rv s="4">
    <v>9</v>
  </rv>
  <rv s="3">
    <v>https://www.bing.com/search?q=draper+utah&amp;form=skydnc</v>
    <v>Learn more on Bing</v>
  </rv>
  <rv s="1">
    <fb>-111.87305555556</fb>
    <v>9</v>
  </rv>
  <rv s="1">
    <fb>51017</fb>
    <v>8</v>
  </rv>
  <rv s="6">
    <v>#VALUE!</v>
    <v>en-US</v>
    <v>acb44ca4-2dd1-f7dd-9890-b04042c6e8ea</v>
    <v>536870912</v>
    <v>1</v>
    <v>34</v>
    <v>14</v>
    <v>Draper, Utah</v>
    <v>4</v>
    <v>5</v>
    <v>Map</v>
    <v>6</v>
    <v>7</v>
    <v>1</v>
    <v>107</v>
    <v>118</v>
    <v>4</v>
    <v>Draper is a city in Salt Lake and Utah counties in the U.S. state of Utah, about 20 miles south of Salt Lake City along the Wasatch Front. As of the 2020 census, the population is 51,017, up from 7,143 in 1990.</v>
    <v>119</v>
    <v>120</v>
    <v>122</v>
    <v>123</v>
    <v>124</v>
    <v>Draper, Utah</v>
    <v>125</v>
    <v>10</v>
    <v>Draper, Utah</v>
    <v>mdp/vdpid/5081484069108187137</v>
  </rv>
  <rv s="0">
    <v>536870912</v>
    <v>Eagle Mountain, Utah</v>
    <v>0be2b162-feed-5292-721d-01b227d24446</v>
    <v>en-US</v>
    <v>Map</v>
  </rv>
  <rv s="1">
    <fb>130.59067400000001</fb>
    <v>8</v>
  </rv>
  <rv s="2">
    <v>13</v>
    <v>6</v>
    <v>35</v>
    <v>7</v>
    <v>0</v>
    <v>Image of Eagle Mountain, Utah</v>
  </rv>
  <rv s="1">
    <fb>40.306111111111001</fb>
    <v>9</v>
  </rv>
  <rv s="0">
    <v>805306368</v>
    <v>Tom Westmoreland (Mayor)</v>
    <v>86c3efc7-a594-467a-770b-0280971e751f</v>
    <v>en-US</v>
    <v>Generic</v>
  </rv>
  <rv s="4">
    <v>10</v>
  </rv>
  <rv s="3">
    <v>https://www.bing.com/search?q=eagle+mountain+utah&amp;form=skydnc</v>
    <v>Learn more on Bing</v>
  </rv>
  <rv s="1">
    <fb>-112.00972222222001</fb>
    <v>9</v>
  </rv>
  <rv s="1">
    <fb>43623</fb>
    <v>8</v>
  </rv>
  <rv s="6">
    <v>#VALUE!</v>
    <v>en-US</v>
    <v>0be2b162-feed-5292-721d-01b227d24446</v>
    <v>536870912</v>
    <v>1</v>
    <v>36</v>
    <v>14</v>
    <v>Eagle Mountain, Utah</v>
    <v>4</v>
    <v>5</v>
    <v>Map</v>
    <v>6</v>
    <v>7</v>
    <v>1</v>
    <v>2</v>
    <v>128</v>
    <v>4</v>
    <v>Eagle Mountain is a city in Utah County, Utah. It is part of the Provo–Orem metropolitan area. The city is located to the west as well as north of the Lake Mountains, which are west of Utah Lake. It was incorporated on 3 December 1996 and had ...</v>
    <v>129</v>
    <v>130</v>
    <v>132</v>
    <v>133</v>
    <v>134</v>
    <v>Eagle Mountain, Utah</v>
    <v>135</v>
    <v>10</v>
    <v>Eagle Mountain, Utah</v>
    <v>mdp/vdpid/5081495168629080065</v>
  </rv>
  <rv s="0">
    <v>536870912</v>
    <v>Mapleton, Utah</v>
    <v>32a3e4ee-adff-7aa7-7070-8d76d0f1284b</v>
    <v>en-US</v>
    <v>Map</v>
  </rv>
  <rv s="1">
    <fb>33.825628000000002</fb>
    <v>8</v>
  </rv>
  <rv s="2">
    <v>14</v>
    <v>6</v>
    <v>37</v>
    <v>7</v>
    <v>0</v>
    <v>Image of Mapleton, Utah</v>
  </rv>
  <rv s="1">
    <fb>40.133055555555998</fb>
    <v>9</v>
  </rv>
  <rv s="3">
    <v>https://www.bing.com/search?q=mapleton+utah&amp;form=skydnc</v>
    <v>Learn more on Bing</v>
  </rv>
  <rv s="1">
    <fb>-111.58055555556</fb>
    <v>9</v>
  </rv>
  <rv s="1">
    <fb>11365</fb>
    <v>8</v>
  </rv>
  <rv s="5">
    <v>#VALUE!</v>
    <v>en-US</v>
    <v>32a3e4ee-adff-7aa7-7070-8d76d0f1284b</v>
    <v>536870912</v>
    <v>1</v>
    <v>38</v>
    <v>2</v>
    <v>Mapleton, Utah</v>
    <v>4</v>
    <v>5</v>
    <v>Map</v>
    <v>6</v>
    <v>7</v>
    <v>1</v>
    <v>2</v>
    <v>138</v>
    <v>4</v>
    <v>Mapleton is a city in Utah County, Utah, United States. It is part of the Provo–Orem Metropolitan Statistical Area. The population was 11,365 at the 2020 census.</v>
    <v>139</v>
    <v>140</v>
    <v>141</v>
    <v>142</v>
    <v>Mapleton, Utah</v>
    <v>143</v>
    <v>10</v>
    <v>Mapleton, Utah</v>
    <v>mdp/vdpid/5081528426876108801</v>
  </rv>
  <rv s="0">
    <v>536870912</v>
    <v>Payson, Utah</v>
    <v>86cea82d-5e64-1f3d-3eaf-d7881969dd19</v>
    <v>en-US</v>
    <v>Map</v>
  </rv>
  <rv s="1">
    <fb>31.862905000000001</fb>
    <v>8</v>
  </rv>
  <rv s="2">
    <v>15</v>
    <v>6</v>
    <v>39</v>
    <v>7</v>
    <v>0</v>
    <v>Image of Payson, Utah</v>
  </rv>
  <rv s="1">
    <fb>40.038888888888998</fb>
    <v>9</v>
  </rv>
  <rv s="0">
    <v>805306368</v>
    <v>Willam Wright (Mayor)</v>
    <v>92f9d5ff-aa88-0fed-6092-b64ac038d9e4</v>
    <v>en-US</v>
    <v>Generic</v>
  </rv>
  <rv s="4">
    <v>11</v>
  </rv>
  <rv s="3">
    <v>https://www.bing.com/search?q=payson+utah&amp;form=skydnc</v>
    <v>Learn more on Bing</v>
  </rv>
  <rv s="1">
    <fb>-111.73305555556</fb>
    <v>9</v>
  </rv>
  <rv s="1">
    <fb>21101</fb>
    <v>8</v>
  </rv>
  <rv s="6">
    <v>#VALUE!</v>
    <v>en-US</v>
    <v>86cea82d-5e64-1f3d-3eaf-d7881969dd19</v>
    <v>536870912</v>
    <v>1</v>
    <v>40</v>
    <v>14</v>
    <v>Payson, Utah</v>
    <v>4</v>
    <v>5</v>
    <v>Map</v>
    <v>6</v>
    <v>7</v>
    <v>1</v>
    <v>2</v>
    <v>146</v>
    <v>4</v>
    <v>Payson is a city in Utah County, Utah, United States. It is part of the Provo–Orem Metropolitan Statistical Area. The population was 21,101 at the 2020 census.</v>
    <v>147</v>
    <v>148</v>
    <v>150</v>
    <v>151</v>
    <v>152</v>
    <v>Payson, Utah</v>
    <v>153</v>
    <v>10</v>
    <v>Payson, Utah</v>
    <v>mdp/vdpid/5081573535206342657</v>
  </rv>
  <rv s="0">
    <v>536870912</v>
    <v>Salem, Utah</v>
    <v>da6a5e69-0834-857e-0e64-a8dd736fcc46</v>
    <v>en-US</v>
    <v>Map</v>
  </rv>
  <rv s="1">
    <fb>26.309217</fb>
    <v>8</v>
  </rv>
  <rv s="2">
    <v>16</v>
    <v>6</v>
    <v>41</v>
    <v>7</v>
    <v>0</v>
    <v>Image of Salem, Utah</v>
  </rv>
  <rv s="1">
    <fb>40.050555555556002</fb>
    <v>9</v>
  </rv>
  <rv s="0">
    <v>805306368</v>
    <v>Kurt Christensen (Mayor)</v>
    <v>40a5d31f-f17f-7dc1-9716-bcd45c9b2695</v>
    <v>en-US</v>
    <v>Generic</v>
  </rv>
  <rv s="4">
    <v>12</v>
  </rv>
  <rv s="3">
    <v>https://www.bing.com/search?q=salem+utah&amp;form=skydnc</v>
    <v>Learn more on Bing</v>
  </rv>
  <rv s="1">
    <fb>-111.6725</fb>
    <v>9</v>
  </rv>
  <rv s="1">
    <fb>9298</fb>
    <v>8</v>
  </rv>
  <rv s="6">
    <v>#VALUE!</v>
    <v>en-US</v>
    <v>da6a5e69-0834-857e-0e64-a8dd736fcc46</v>
    <v>536870912</v>
    <v>1</v>
    <v>42</v>
    <v>14</v>
    <v>Salem, Utah</v>
    <v>4</v>
    <v>5</v>
    <v>Map</v>
    <v>6</v>
    <v>7</v>
    <v>1</v>
    <v>2</v>
    <v>156</v>
    <v>4</v>
    <v>Salem is a city in Utah County, Utah. It is part of the Provo–Orem metropolitan area. The population was 9,298 at the time of the 2020 U.S. census. Landmark locations in Salem include the Dream Mine of John Hyrum Koyle and the Salem Pond.</v>
    <v>157</v>
    <v>158</v>
    <v>160</v>
    <v>161</v>
    <v>162</v>
    <v>Salem, Utah</v>
    <v>163</v>
    <v>10</v>
    <v>Salem, Utah</v>
    <v>mdp/vdpid/5081574330194722817</v>
  </rv>
  <rv s="0">
    <v>536870912</v>
    <v>Santaquin, Utah</v>
    <v>8f3231e2-2ce8-b201-fe7e-f34da8c845bc</v>
    <v>en-US</v>
    <v>Map</v>
  </rv>
  <rv s="1">
    <fb>26.430804999999999</fb>
    <v>8</v>
  </rv>
  <rv s="2">
    <v>17</v>
    <v>6</v>
    <v>43</v>
    <v>7</v>
    <v>0</v>
    <v>Image of Santaquin, Utah</v>
  </rv>
  <rv s="1">
    <fb>39.974722222221999</fb>
    <v>9</v>
  </rv>
  <rv s="0">
    <v>805306368</v>
    <v>Dan Olson (Mayor)</v>
    <v>f1ca1df6-4a4d-10b8-af08-7072a86e1af0</v>
    <v>en-US</v>
    <v>Generic</v>
  </rv>
  <rv s="4">
    <v>13</v>
  </rv>
  <rv s="3">
    <v>https://www.bing.com/search?q=santaquin+utah&amp;form=skydnc</v>
    <v>Learn more on Bing</v>
  </rv>
  <rv s="1">
    <fb>-111.78444444444</fb>
    <v>9</v>
  </rv>
  <rv s="1">
    <fb>13725</fb>
    <v>8</v>
  </rv>
  <rv s="6">
    <v>#VALUE!</v>
    <v>en-US</v>
    <v>8f3231e2-2ce8-b201-fe7e-f34da8c845bc</v>
    <v>536870912</v>
    <v>1</v>
    <v>44</v>
    <v>14</v>
    <v>Santaquin, Utah</v>
    <v>4</v>
    <v>5</v>
    <v>Map</v>
    <v>6</v>
    <v>7</v>
    <v>1</v>
    <v>2</v>
    <v>166</v>
    <v>4</v>
    <v>Santaquin is a city in Utah and Juab counties in the U.S. state of Utah. It is part of the Provo–Orem metropolitan area. The population was 13,725 at the 2020 census.</v>
    <v>167</v>
    <v>168</v>
    <v>170</v>
    <v>171</v>
    <v>172</v>
    <v>Santaquin, Utah</v>
    <v>173</v>
    <v>10</v>
    <v>Santaquin, Utah</v>
    <v>mdp/vdpid/5081574438239993857</v>
  </rv>
  <rv s="0">
    <v>536870912</v>
    <v>Spanish Fork, Utah</v>
    <v>8dcca284-b6e4-a74a-5876-ebf1e37bf604</v>
    <v>en-US</v>
    <v>Map</v>
  </rv>
  <rv s="1">
    <fb>41.349859000000002</fb>
    <v>8</v>
  </rv>
  <rv s="2">
    <v>18</v>
    <v>6</v>
    <v>45</v>
    <v>7</v>
    <v>0</v>
    <v>Image of Spanish Fork, Utah</v>
  </rv>
  <rv s="1">
    <fb>40.104444444443999</fb>
    <v>9</v>
  </rv>
  <rv s="3">
    <v>https://www.bing.com/search?q=spanish+fork+utah&amp;form=skydnc</v>
    <v>Learn more on Bing</v>
  </rv>
  <rv s="1">
    <fb>-111.64</fb>
    <v>9</v>
  </rv>
  <rv s="1">
    <fb>42602</fb>
    <v>8</v>
  </rv>
  <rv s="5">
    <v>#VALUE!</v>
    <v>en-US</v>
    <v>8dcca284-b6e4-a74a-5876-ebf1e37bf604</v>
    <v>536870912</v>
    <v>1</v>
    <v>46</v>
    <v>2</v>
    <v>Spanish Fork, Utah</v>
    <v>4</v>
    <v>5</v>
    <v>Map</v>
    <v>6</v>
    <v>7</v>
    <v>1</v>
    <v>2</v>
    <v>176</v>
    <v>4</v>
    <v>Spanish Fork is a city in Utah County, Utah, United States. It is part of the Provo–Orem Metropolitan Statistical Area. The 2020 census reported a population of 42,602. Spanish Fork, Utah is the 20th largest city in Utah based on official 2017 ...</v>
    <v>177</v>
    <v>178</v>
    <v>179</v>
    <v>180</v>
    <v>Spanish Fork, Utah</v>
    <v>181</v>
    <v>10</v>
    <v>Spanish Fork, Utah</v>
    <v>mdp/vdpid/5081527009604009985</v>
  </rv>
  <rv s="0">
    <v>536870912</v>
    <v>Springville, Utah</v>
    <v>7a6cf25a-20f6-ef73-1be6-e0908b059e52</v>
    <v>en-US</v>
    <v>Map</v>
  </rv>
  <rv s="1">
    <fb>37.254863</fb>
    <v>8</v>
  </rv>
  <rv s="2">
    <v>19</v>
    <v>6</v>
    <v>47</v>
    <v>7</v>
    <v>0</v>
    <v>Image of Springville, Utah</v>
  </rv>
  <rv s="1">
    <fb>40.162799999999997</fb>
    <v>9</v>
  </rv>
  <rv s="0">
    <v>805306368</v>
    <v>Matthew Packard (Mayor)</v>
    <v>b4af948e-4d2a-a852-d460-a9e62d654d30</v>
    <v>en-US</v>
    <v>Generic</v>
  </rv>
  <rv s="4">
    <v>14</v>
  </rv>
  <rv s="3">
    <v>https://www.bing.com/search?q=springville+utah&amp;form=skydnc</v>
    <v>Learn more on Bing</v>
  </rv>
  <rv s="1">
    <fb>-111.604</fb>
    <v>9</v>
  </rv>
  <rv s="1">
    <fb>35268</fb>
    <v>8</v>
  </rv>
  <rv s="6">
    <v>#VALUE!</v>
    <v>en-US</v>
    <v>7a6cf25a-20f6-ef73-1be6-e0908b059e52</v>
    <v>536870912</v>
    <v>1</v>
    <v>48</v>
    <v>14</v>
    <v>Springville, Utah</v>
    <v>4</v>
    <v>5</v>
    <v>Map</v>
    <v>6</v>
    <v>7</v>
    <v>1</v>
    <v>2</v>
    <v>184</v>
    <v>4</v>
    <v>Springville is a city in Utah County, Utah, United States, that is part of the Provo–Orem metropolitan area. The population was 35,268 in 2020, according to the United States Census. Springville is a bedroom community for commuters who work in ...</v>
    <v>185</v>
    <v>186</v>
    <v>188</v>
    <v>189</v>
    <v>190</v>
    <v>Springville, Utah</v>
    <v>191</v>
    <v>10</v>
    <v>Springville, Utah</v>
    <v>mdp/vdpid/5081528422262374401</v>
  </rv>
</rvData>
</file>

<file path=xl/richData/rdrichvaluestructure.xml><?xml version="1.0" encoding="utf-8"?>
<rvStructures xmlns="http://schemas.microsoft.com/office/spreadsheetml/2017/richdata" count="7">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array">
    <k n="array" t="a"/>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der(s)" t="r"/>
    <k n="LearnMoreOnLink" t="r"/>
    <k n="Longitude" t="r"/>
    <k n="Name" t="s"/>
    <k n="Population" t="r"/>
    <k n="Time zone(s)" t="r"/>
    <k n="UniqueName" t="s"/>
    <k n="VDPID/VSID" t="s"/>
  </s>
</rvStructures>
</file>

<file path=xl/richData/rdsupportingpropertybag.xml><?xml version="1.0" encoding="utf-8"?>
<supportingPropertyBags xmlns="http://schemas.microsoft.com/office/spreadsheetml/2017/richdata2">
  <spbArrays count="2">
    <a count="26">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Time zone(s)</v>
      <v t="s">_Flags</v>
      <v t="s">VDPID/VSID</v>
      <v t="s">UniqueName</v>
      <v t="s">_DisplayString</v>
      <v t="s">LearnMoreOnLink</v>
      <v t="s">Image</v>
      <v t="s">Description</v>
    </a>
    <a count="27">
      <v t="s">%EntityServiceId</v>
      <v t="s">%IsRefreshable</v>
      <v t="s">%EntityCulture</v>
      <v t="s">%EntityId</v>
      <v t="s">_Icon</v>
      <v t="s">_Provider</v>
      <v t="s">_Attribution</v>
      <v t="s">_Display</v>
      <v t="s">Name</v>
      <v t="s">_Format</v>
      <v t="s">Admin Division 2 (County/district/other)</v>
      <v t="s">Admin Division 1 (State/province/other)</v>
      <v t="s">Country/region</v>
      <v t="s">Leader(s)</v>
      <v t="s">_SubLabel</v>
      <v t="s">Population</v>
      <v t="s">Area</v>
      <v t="s">Latitude</v>
      <v t="s">Longitude</v>
      <v t="s">Time zone(s)</v>
      <v t="s">_Flags</v>
      <v t="s">VDPID/VSID</v>
      <v t="s">UniqueName</v>
      <v t="s">_DisplayString</v>
      <v t="s">LearnMoreOnLink</v>
      <v t="s">Image</v>
      <v t="s">Description</v>
    </a>
  </spbArrays>
  <spbData count="49">
    <spb s="0">
      <v xml:space="preserve">Wikipedia	</v>
      <v xml:space="preserve">CC BY-SA 3.0	</v>
      <v xml:space="preserve">https://en.wikipedia.org/wiki/American_Fork,_Utah	</v>
      <v xml:space="preserve">https://creativecommons.org/licenses/by-sa/3.0	</v>
    </spb>
    <spb s="1">
      <v>0</v>
      <v>0</v>
      <v>0</v>
      <v>0</v>
      <v>0</v>
      <v>0</v>
      <v>0</v>
      <v>0</v>
      <v>0</v>
      <v>0</v>
    </spb>
    <spb s="2">
      <v>0</v>
      <v>Name</v>
      <v>LearnMoreOnLink</v>
    </spb>
    <spb s="3">
      <v>0</v>
      <v>0</v>
      <v>0</v>
    </spb>
    <spb s="4">
      <v>3</v>
      <v>3</v>
      <v>3</v>
    </spb>
    <spb s="5">
      <v>1</v>
      <v>2</v>
    </spb>
    <spb s="6">
      <v>https://www.bing.com</v>
      <v>https://www.bing.com/th?id=Ga%5Cbing_yt.png&amp;w=100&amp;h=40&amp;c=0&amp;pid=0.1</v>
      <v>Powered by Bing</v>
    </spb>
    <spb s="7">
      <v>square km</v>
      <v>2020</v>
    </spb>
    <spb s="8">
      <v>3</v>
    </spb>
    <spb s="8">
      <v>4</v>
    </spb>
    <spb s="0">
      <v xml:space="preserve">Wikipedia	</v>
      <v xml:space="preserve">CC BY-SA 3.0	</v>
      <v xml:space="preserve">https://en.wikipedia.org/wiki/Cedar_Hills,_Utah	</v>
      <v xml:space="preserve">https://creativecommons.org/licenses/by-sa/3.0	</v>
    </spb>
    <spb s="1">
      <v>10</v>
      <v>10</v>
      <v>10</v>
      <v>10</v>
      <v>10</v>
      <v>10</v>
      <v>10</v>
      <v>10</v>
      <v>10</v>
      <v>10</v>
    </spb>
    <spb s="0">
      <v xml:space="preserve">Wikipedia	</v>
      <v xml:space="preserve">CC BY-SA 3.0	</v>
      <v xml:space="preserve">https://en.wikipedia.org/wiki/Highland,_Utah	</v>
      <v xml:space="preserve">https://creativecommons.org/licenses/by-sa/3.0	</v>
    </spb>
    <spb s="1">
      <v>12</v>
      <v>12</v>
      <v>12</v>
      <v>12</v>
      <v>12</v>
      <v>12</v>
      <v>12</v>
      <v>12</v>
      <v>12</v>
      <v>12</v>
    </spb>
    <spb s="2">
      <v>1</v>
      <v>Name</v>
      <v>LearnMoreOnLink</v>
    </spb>
    <spb s="0">
      <v xml:space="preserve">Wikipedia	</v>
      <v xml:space="preserve">CC BY-SA 3.0	</v>
      <v xml:space="preserve">https://en.wikipedia.org/wiki/Lehi,_Utah	</v>
      <v xml:space="preserve">https://creativecommons.org/licenses/by-sa/3.0	</v>
    </spb>
    <spb s="1">
      <v>15</v>
      <v>15</v>
      <v>15</v>
      <v>15</v>
      <v>15</v>
      <v>15</v>
      <v>15</v>
      <v>15</v>
      <v>15</v>
      <v>15</v>
    </spb>
    <spb s="0">
      <v xml:space="preserve">Wikipedia	</v>
      <v xml:space="preserve">CC BY-SA 3.0	</v>
      <v xml:space="preserve">https://en.wikipedia.org/wiki/Lindon,_Utah	</v>
      <v xml:space="preserve">https://creativecommons.org/licenses/by-sa/3.0	</v>
    </spb>
    <spb s="1">
      <v>17</v>
      <v>17</v>
      <v>17</v>
      <v>17</v>
      <v>17</v>
      <v>17</v>
      <v>17</v>
      <v>17</v>
      <v>17</v>
      <v>17</v>
    </spb>
    <spb s="0">
      <v xml:space="preserve">Wikipedia	</v>
      <v xml:space="preserve">CC BY-SA 3.0	</v>
      <v xml:space="preserve">https://en.wikipedia.org/wiki/Orem,_Utah	</v>
      <v xml:space="preserve">https://creativecommons.org/licenses/by-sa/3.0	</v>
    </spb>
    <spb s="1">
      <v>19</v>
      <v>19</v>
      <v>19</v>
      <v>19</v>
      <v>19</v>
      <v>19</v>
      <v>19</v>
      <v>19</v>
      <v>19</v>
      <v>19</v>
    </spb>
    <spb s="0">
      <v xml:space="preserve">Wikipedia	</v>
      <v xml:space="preserve">CC BY-SA 3.0	</v>
      <v xml:space="preserve">https://en.wikipedia.org/wiki/Pleasant_Grove,_Utah	</v>
      <v xml:space="preserve">https://creativecommons.org/licenses/by-sa/3.0	</v>
    </spb>
    <spb s="1">
      <v>21</v>
      <v>21</v>
      <v>21</v>
      <v>21</v>
      <v>21</v>
      <v>21</v>
      <v>21</v>
      <v>21</v>
      <v>21</v>
      <v>21</v>
    </spb>
    <spb s="0">
      <v xml:space="preserve">Wikipedia	</v>
      <v xml:space="preserve">CC BY-SA 3.0	</v>
      <v xml:space="preserve">https://en.wikipedia.org/wiki/Provo,_Utah	</v>
      <v xml:space="preserve">https://creativecommons.org/licenses/by-sa/3.0	</v>
    </spb>
    <spb s="1">
      <v>23</v>
      <v>23</v>
      <v>23</v>
      <v>23</v>
      <v>23</v>
      <v>23</v>
      <v>23</v>
      <v>23</v>
      <v>23</v>
      <v>23</v>
    </spb>
    <spb s="0">
      <v xml:space="preserve">Wikipedia	</v>
      <v xml:space="preserve">CC BY-SA 3.0	</v>
      <v xml:space="preserve">https://en.wikipedia.org/wiki/Saratoga_Springs,_Utah	</v>
      <v xml:space="preserve">https://creativecommons.org/licenses/by-sa/3.0	</v>
    </spb>
    <spb s="1">
      <v>25</v>
      <v>25</v>
      <v>25</v>
      <v>25</v>
      <v>25</v>
      <v>25</v>
      <v>25</v>
      <v>25</v>
      <v>25</v>
      <v>25</v>
    </spb>
    <spb s="0">
      <v xml:space="preserve">Wikipedia	</v>
      <v xml:space="preserve">CC BY-SA 3.0	</v>
      <v xml:space="preserve">https://en.wikipedia.org/wiki/Vineyard,_Utah	</v>
      <v xml:space="preserve">https://creativecommons.org/licenses/by-sa/3.0	</v>
    </spb>
    <spb s="1">
      <v>27</v>
      <v>27</v>
      <v>27</v>
      <v>27</v>
      <v>27</v>
      <v>27</v>
      <v>27</v>
      <v>27</v>
      <v>27</v>
      <v>27</v>
    </spb>
    <spb s="0">
      <v xml:space="preserve">Wikipedia	</v>
      <v xml:space="preserve">CC BY-SA 3.0	</v>
      <v xml:space="preserve">https://en.wikipedia.org/wiki/Alpine,_Utah	</v>
      <v xml:space="preserve">https://creativecommons.org/licenses/by-sa/3.0	</v>
    </spb>
    <spb s="1">
      <v>29</v>
      <v>29</v>
      <v>29</v>
      <v>29</v>
      <v>29</v>
      <v>29</v>
      <v>29</v>
      <v>29</v>
      <v>29</v>
      <v>29</v>
    </spb>
    <spb s="0">
      <v xml:space="preserve">Wikipedia	</v>
      <v xml:space="preserve">CC BY-SA 3.0	</v>
      <v xml:space="preserve">https://en.wikipedia.org/wiki/Bluffdale,_Utah	</v>
      <v xml:space="preserve">https://creativecommons.org/licenses/by-sa/3.0	</v>
    </spb>
    <spb s="1">
      <v>31</v>
      <v>31</v>
      <v>31</v>
      <v>31</v>
      <v>31</v>
      <v>31</v>
      <v>31</v>
      <v>31</v>
      <v>31</v>
      <v>31</v>
    </spb>
    <spb s="0">
      <v xml:space="preserve">Wikipedia	</v>
      <v xml:space="preserve">CC BY-SA 3.0	</v>
      <v xml:space="preserve">https://en.wikipedia.org/wiki/Draper,_Utah	</v>
      <v xml:space="preserve">https://creativecommons.org/licenses/by-sa/3.0	</v>
    </spb>
    <spb s="1">
      <v>33</v>
      <v>33</v>
      <v>33</v>
      <v>33</v>
      <v>33</v>
      <v>33</v>
      <v>33</v>
      <v>33</v>
      <v>33</v>
      <v>33</v>
    </spb>
    <spb s="0">
      <v xml:space="preserve">Wikipedia	</v>
      <v xml:space="preserve">CC BY-SA 3.0	</v>
      <v xml:space="preserve">https://en.wikipedia.org/wiki/Eagle_Mountain,_Utah	</v>
      <v xml:space="preserve">https://creativecommons.org/licenses/by-sa/3.0	</v>
    </spb>
    <spb s="1">
      <v>35</v>
      <v>35</v>
      <v>35</v>
      <v>35</v>
      <v>35</v>
      <v>35</v>
      <v>35</v>
      <v>35</v>
      <v>35</v>
      <v>35</v>
    </spb>
    <spb s="0">
      <v xml:space="preserve">Wikipedia	</v>
      <v xml:space="preserve">CC BY-SA 3.0	</v>
      <v xml:space="preserve">https://en.wikipedia.org/wiki/Mapleton,_Utah	</v>
      <v xml:space="preserve">https://creativecommons.org/licenses/by-sa/3.0	</v>
    </spb>
    <spb s="1">
      <v>37</v>
      <v>37</v>
      <v>37</v>
      <v>37</v>
      <v>37</v>
      <v>37</v>
      <v>37</v>
      <v>37</v>
      <v>37</v>
      <v>37</v>
    </spb>
    <spb s="0">
      <v xml:space="preserve">Wikipedia	</v>
      <v xml:space="preserve">CC BY-SA 3.0	</v>
      <v xml:space="preserve">https://en.wikipedia.org/wiki/Payson,_Utah	</v>
      <v xml:space="preserve">https://creativecommons.org/licenses/by-sa/3.0	</v>
    </spb>
    <spb s="1">
      <v>39</v>
      <v>39</v>
      <v>39</v>
      <v>39</v>
      <v>39</v>
      <v>39</v>
      <v>39</v>
      <v>39</v>
      <v>39</v>
      <v>39</v>
    </spb>
    <spb s="0">
      <v xml:space="preserve">Wikipedia	</v>
      <v xml:space="preserve">CC BY-SA 3.0	</v>
      <v xml:space="preserve">https://en.wikipedia.org/wiki/Salem,_Utah	</v>
      <v xml:space="preserve">https://creativecommons.org/licenses/by-sa/3.0	</v>
    </spb>
    <spb s="1">
      <v>41</v>
      <v>41</v>
      <v>41</v>
      <v>41</v>
      <v>41</v>
      <v>41</v>
      <v>41</v>
      <v>41</v>
      <v>41</v>
      <v>41</v>
    </spb>
    <spb s="0">
      <v xml:space="preserve">Wikipedia	</v>
      <v xml:space="preserve">CC BY-SA 3.0	</v>
      <v xml:space="preserve">https://en.wikipedia.org/wiki/Santaquin,_Utah	</v>
      <v xml:space="preserve">https://creativecommons.org/licenses/by-sa/3.0	</v>
    </spb>
    <spb s="1">
      <v>43</v>
      <v>43</v>
      <v>43</v>
      <v>43</v>
      <v>43</v>
      <v>43</v>
      <v>43</v>
      <v>43</v>
      <v>43</v>
      <v>43</v>
    </spb>
    <spb s="0">
      <v xml:space="preserve">Wikipedia	</v>
      <v xml:space="preserve">CC BY-SA 3.0	</v>
      <v xml:space="preserve">https://en.wikipedia.org/wiki/Spanish_Fork,_Utah	</v>
      <v xml:space="preserve">https://creativecommons.org/licenses/by-sa/3.0	</v>
    </spb>
    <spb s="1">
      <v>45</v>
      <v>45</v>
      <v>45</v>
      <v>45</v>
      <v>45</v>
      <v>45</v>
      <v>45</v>
      <v>45</v>
      <v>45</v>
      <v>45</v>
    </spb>
    <spb s="0">
      <v xml:space="preserve">Wikipedia	</v>
      <v xml:space="preserve">CC BY-SA 3.0	</v>
      <v xml:space="preserve">https://en.wikipedia.org/wiki/Springville,_Utah	</v>
      <v xml:space="preserve">https://creativecommons.org/licenses/by-sa/3.0	</v>
    </spb>
    <spb s="1">
      <v>47</v>
      <v>47</v>
      <v>47</v>
      <v>47</v>
      <v>47</v>
      <v>47</v>
      <v>47</v>
      <v>47</v>
      <v>47</v>
      <v>47</v>
    </spb>
  </spbData>
</supportingPropertyBags>
</file>

<file path=xl/richData/rdsupportingpropertybagstructure.xml><?xml version="1.0" encoding="utf-8"?>
<spbStructures xmlns="http://schemas.microsoft.com/office/spreadsheetml/2017/richdata2" count="9">
  <s>
    <k n="SourceText" t="s"/>
    <k n="LicenseText" t="s"/>
    <k n="SourceAddress" t="s"/>
    <k n="LicenseAddress" t="s"/>
  </s>
  <s>
    <k n="Area" t="spb"/>
    <k n="Name" t="spb"/>
    <k n="Latitude" t="spb"/>
    <k n="Longitude" t="spb"/>
    <k n="Population" t="spb"/>
    <k n="UniqueName" t="spb"/>
    <k n="Description" t="spb"/>
    <k n="Country/region" t="spb"/>
    <k n="Admin Division 1 (State/province/other)" t="spb"/>
    <k n="Admin Division 2 (County/district/other)" t="spb"/>
  </s>
  <s>
    <k n="^Order" t="spba"/>
    <k n="TitleProperty" t="s"/>
    <k n="SubTitleProperty" t="s"/>
  </s>
  <s>
    <k n="ShowInCardView" t="b"/>
    <k n="ShowInDotNotation" t="b"/>
    <k n="ShowInAutoComplete" t="b"/>
  </s>
  <s>
    <k n="UniqueName" t="spb"/>
    <k n="VDPID/VSID" t="spb"/>
    <k n="LearnMoreOnLink" t="spb"/>
  </s>
  <s>
    <k n="Name" t="i"/>
    <k n="Image" t="i"/>
  </s>
  <s>
    <k n="link" t="s"/>
    <k n="logo" t="s"/>
    <k n="name" t="s"/>
  </s>
  <s>
    <k n="Area" t="s"/>
    <k n="Population" t="s"/>
  </s>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IsHeroField" t="b"/>
    <rPr n="NumberFormat" t="s"/>
  </richProperties>
  <richStyles>
    <rSty>
      <rpv i="0">1</rpv>
    </rSty>
    <rSty>
      <rpv i="1">1</rpv>
    </rSty>
    <rSty dxfid="0">
      <rpv i="2">#,##0</rpv>
    </rSty>
    <rSty dxfid="1">
      <rpv i="2">0.0000</rpv>
    </rSty>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B0B6-D468-4D64-9981-CF88388E78C8}">
  <dimension ref="A1:P28"/>
  <sheetViews>
    <sheetView workbookViewId="0">
      <selection activeCell="E10" sqref="E10"/>
    </sheetView>
  </sheetViews>
  <sheetFormatPr defaultRowHeight="15" x14ac:dyDescent="0.25"/>
  <cols>
    <col min="1" max="1" width="29.5703125" customWidth="1"/>
    <col min="2" max="2" width="11.5703125" bestFit="1" customWidth="1"/>
    <col min="3" max="4" width="11.5703125" hidden="1" customWidth="1"/>
    <col min="5" max="5" width="9.7109375" bestFit="1" customWidth="1"/>
    <col min="6" max="6" width="11.42578125" bestFit="1" customWidth="1"/>
    <col min="7" max="7" width="11.42578125" hidden="1" customWidth="1"/>
    <col min="8" max="8" width="12.85546875" customWidth="1"/>
    <col min="9" max="9" width="12.85546875" hidden="1" customWidth="1"/>
    <col min="10" max="10" width="16" bestFit="1" customWidth="1"/>
    <col min="11" max="11" width="9.42578125" bestFit="1" customWidth="1"/>
    <col min="12" max="12" width="10.7109375" bestFit="1" customWidth="1"/>
    <col min="13" max="14" width="9.42578125" hidden="1" customWidth="1"/>
    <col min="15" max="15" width="14.5703125" hidden="1" customWidth="1"/>
    <col min="16" max="16" width="15.140625" customWidth="1"/>
  </cols>
  <sheetData>
    <row r="1" spans="1:16" ht="24" thickBot="1" x14ac:dyDescent="0.4">
      <c r="A1" s="59" t="s">
        <v>0</v>
      </c>
      <c r="B1" s="60"/>
      <c r="C1" s="60"/>
      <c r="D1" s="60"/>
      <c r="E1" s="60"/>
      <c r="F1" s="60"/>
      <c r="G1" s="60"/>
      <c r="H1" s="60"/>
      <c r="I1" s="60"/>
      <c r="J1" s="60"/>
      <c r="K1" s="60"/>
      <c r="L1" s="60"/>
      <c r="M1" s="60"/>
      <c r="N1" s="60"/>
      <c r="O1" s="60"/>
      <c r="P1" s="61"/>
    </row>
    <row r="2" spans="1:16" ht="15" customHeight="1" x14ac:dyDescent="0.25">
      <c r="A2" s="58" t="s">
        <v>9</v>
      </c>
      <c r="B2" s="58"/>
      <c r="C2" s="58"/>
      <c r="D2" s="58"/>
      <c r="E2" s="58"/>
      <c r="F2" s="58"/>
      <c r="G2" s="58"/>
      <c r="H2" s="58"/>
      <c r="I2" s="58"/>
      <c r="J2" s="58"/>
      <c r="K2" s="58"/>
      <c r="L2" s="58"/>
      <c r="M2" s="58"/>
      <c r="N2" s="58"/>
      <c r="O2" s="58"/>
      <c r="P2" s="58"/>
    </row>
    <row r="3" spans="1:16" ht="15.75" thickBot="1" x14ac:dyDescent="0.3">
      <c r="A3" s="58" t="s">
        <v>7</v>
      </c>
      <c r="B3" s="58"/>
      <c r="C3" s="58"/>
      <c r="D3" s="58"/>
      <c r="E3" s="58"/>
      <c r="F3" s="58"/>
      <c r="G3" s="58"/>
      <c r="H3" s="58"/>
      <c r="I3" s="58"/>
      <c r="J3" s="58"/>
      <c r="K3" s="58"/>
      <c r="L3" s="58"/>
      <c r="M3" s="58"/>
      <c r="N3" s="58"/>
      <c r="O3" s="58"/>
      <c r="P3" s="58"/>
    </row>
    <row r="4" spans="1:16" ht="45.75" thickBot="1" x14ac:dyDescent="0.3">
      <c r="A4" s="24" t="s">
        <v>1</v>
      </c>
      <c r="B4" s="25" t="s">
        <v>2</v>
      </c>
      <c r="C4" s="26" t="s">
        <v>5</v>
      </c>
      <c r="D4" s="26" t="s">
        <v>6</v>
      </c>
      <c r="E4" s="27" t="s">
        <v>15</v>
      </c>
      <c r="F4" s="25" t="s">
        <v>8</v>
      </c>
      <c r="G4" s="25" t="s">
        <v>11</v>
      </c>
      <c r="H4" s="27" t="s">
        <v>10</v>
      </c>
      <c r="I4" s="27" t="s">
        <v>12</v>
      </c>
      <c r="J4" s="27" t="s">
        <v>13</v>
      </c>
      <c r="K4" s="27" t="s">
        <v>14</v>
      </c>
      <c r="L4" s="27" t="s">
        <v>3</v>
      </c>
      <c r="M4" s="27"/>
      <c r="N4" s="27"/>
      <c r="O4" s="25" t="s">
        <v>3</v>
      </c>
      <c r="P4" s="28" t="s">
        <v>16</v>
      </c>
    </row>
    <row r="5" spans="1:16" ht="15.75" thickTop="1" x14ac:dyDescent="0.25">
      <c r="A5" s="13" t="e" vm="1">
        <v>#VALUE!</v>
      </c>
      <c r="B5" s="14">
        <v>37268</v>
      </c>
      <c r="C5" s="15">
        <v>0.311</v>
      </c>
      <c r="D5" s="16">
        <f t="shared" ref="D5:D14" si="0">+C5*B5</f>
        <v>11590.348</v>
      </c>
      <c r="E5" s="17">
        <f t="shared" ref="E5:E14" si="1">+B5-D5</f>
        <v>25677.652000000002</v>
      </c>
      <c r="F5" s="17">
        <v>9807</v>
      </c>
      <c r="G5" s="18">
        <v>0.97499999999999998</v>
      </c>
      <c r="H5" s="17">
        <f t="shared" ref="H5:H14" si="2">+F5*G5</f>
        <v>9561.8249999999989</v>
      </c>
      <c r="I5" s="18">
        <v>0.92800000000000005</v>
      </c>
      <c r="J5" s="17">
        <f t="shared" ref="J5:J14" si="3">+F5*I5</f>
        <v>9100.8960000000006</v>
      </c>
      <c r="K5" s="19">
        <v>82772</v>
      </c>
      <c r="L5" s="17">
        <f t="shared" ref="L5:L14" si="4">+M5*$L$27</f>
        <v>1063.189230500913</v>
      </c>
      <c r="M5" s="20">
        <f t="shared" ref="M5:M14" si="5">+O5/$O$27</f>
        <v>6.5588478130839789E-2</v>
      </c>
      <c r="N5" s="21">
        <f t="shared" ref="N5:N13" si="6">+O5/F5</f>
        <v>9.7277454879167946E-2</v>
      </c>
      <c r="O5" s="22">
        <v>954</v>
      </c>
      <c r="P5" s="23">
        <f t="shared" ref="P5:P14" si="7">+L5*0.899</f>
        <v>955.80711822032083</v>
      </c>
    </row>
    <row r="6" spans="1:16" x14ac:dyDescent="0.25">
      <c r="A6" s="11" t="e" vm="2">
        <v>#VALUE!</v>
      </c>
      <c r="B6" s="2">
        <v>9956</v>
      </c>
      <c r="C6" s="3">
        <v>0.39500000000000002</v>
      </c>
      <c r="D6" s="4">
        <f t="shared" si="0"/>
        <v>3932.6200000000003</v>
      </c>
      <c r="E6" s="5">
        <f t="shared" si="1"/>
        <v>6023.3799999999992</v>
      </c>
      <c r="F6" s="5">
        <v>2430</v>
      </c>
      <c r="G6" s="6">
        <v>0.996</v>
      </c>
      <c r="H6" s="5">
        <f t="shared" si="2"/>
        <v>2420.2800000000002</v>
      </c>
      <c r="I6" s="6">
        <v>0.97099999999999997</v>
      </c>
      <c r="J6" s="5">
        <f t="shared" si="3"/>
        <v>2359.5299999999997</v>
      </c>
      <c r="K6" s="7">
        <v>117984</v>
      </c>
      <c r="L6" s="5">
        <f t="shared" si="4"/>
        <v>221.77636988436234</v>
      </c>
      <c r="M6" s="8">
        <f t="shared" si="5"/>
        <v>1.3681454033581885E-2</v>
      </c>
      <c r="N6" s="9">
        <f t="shared" si="6"/>
        <v>8.1893004115226334E-2</v>
      </c>
      <c r="O6" s="10">
        <v>199</v>
      </c>
      <c r="P6" s="12">
        <f t="shared" si="7"/>
        <v>199.37695652604174</v>
      </c>
    </row>
    <row r="7" spans="1:16" x14ac:dyDescent="0.25">
      <c r="A7" s="11" t="e" vm="3">
        <v>#VALUE!</v>
      </c>
      <c r="B7" s="2">
        <v>19902</v>
      </c>
      <c r="C7" s="3">
        <v>0.39800000000000002</v>
      </c>
      <c r="D7" s="4">
        <f t="shared" si="0"/>
        <v>7920.9960000000001</v>
      </c>
      <c r="E7" s="5">
        <f t="shared" si="1"/>
        <v>11981.004000000001</v>
      </c>
      <c r="F7" s="5">
        <v>4436</v>
      </c>
      <c r="G7" s="6">
        <v>1</v>
      </c>
      <c r="H7" s="5">
        <f t="shared" si="2"/>
        <v>4436</v>
      </c>
      <c r="I7" s="6">
        <v>0.98699999999999999</v>
      </c>
      <c r="J7" s="5">
        <f t="shared" si="3"/>
        <v>4378.3320000000003</v>
      </c>
      <c r="K7" s="7">
        <v>156136</v>
      </c>
      <c r="L7" s="5">
        <f t="shared" si="4"/>
        <v>221.77636988436234</v>
      </c>
      <c r="M7" s="8">
        <f t="shared" si="5"/>
        <v>1.3681454033581885E-2</v>
      </c>
      <c r="N7" s="9">
        <f t="shared" si="6"/>
        <v>4.4860234445446345E-2</v>
      </c>
      <c r="O7" s="10">
        <v>199</v>
      </c>
      <c r="P7" s="12">
        <f t="shared" si="7"/>
        <v>199.37695652604174</v>
      </c>
    </row>
    <row r="8" spans="1:16" x14ac:dyDescent="0.25">
      <c r="A8" s="11" t="e" vm="4">
        <v>#VALUE!</v>
      </c>
      <c r="B8" s="2">
        <v>84373</v>
      </c>
      <c r="C8" s="3">
        <v>0.39100000000000001</v>
      </c>
      <c r="D8" s="4">
        <f t="shared" si="0"/>
        <v>32989.843000000001</v>
      </c>
      <c r="E8" s="5">
        <f t="shared" si="1"/>
        <v>51383.156999999999</v>
      </c>
      <c r="F8" s="5">
        <v>19565</v>
      </c>
      <c r="G8" s="6">
        <v>0.99299999999999999</v>
      </c>
      <c r="H8" s="5">
        <f t="shared" si="2"/>
        <v>19428.044999999998</v>
      </c>
      <c r="I8" s="6">
        <v>0.96699999999999997</v>
      </c>
      <c r="J8" s="5">
        <f t="shared" si="3"/>
        <v>18919.355</v>
      </c>
      <c r="K8" s="7">
        <v>108669</v>
      </c>
      <c r="L8" s="5">
        <f t="shared" si="4"/>
        <v>1525.6876903100101</v>
      </c>
      <c r="M8" s="8">
        <f t="shared" si="5"/>
        <v>9.4120153628008033E-2</v>
      </c>
      <c r="N8" s="9">
        <f t="shared" si="6"/>
        <v>6.9971888576539742E-2</v>
      </c>
      <c r="O8" s="10">
        <v>1369</v>
      </c>
      <c r="P8" s="12">
        <f t="shared" si="7"/>
        <v>1371.5932335886991</v>
      </c>
    </row>
    <row r="9" spans="1:16" x14ac:dyDescent="0.25">
      <c r="A9" s="11" t="e" vm="5">
        <v>#VALUE!</v>
      </c>
      <c r="B9" s="2">
        <v>11704</v>
      </c>
      <c r="C9" s="3">
        <v>0.34</v>
      </c>
      <c r="D9" s="4">
        <f t="shared" si="0"/>
        <v>3979.36</v>
      </c>
      <c r="E9" s="5">
        <f t="shared" si="1"/>
        <v>7724.6399999999994</v>
      </c>
      <c r="F9" s="5">
        <v>3000</v>
      </c>
      <c r="G9" s="6">
        <v>0.98199999999999998</v>
      </c>
      <c r="H9" s="5">
        <f t="shared" si="2"/>
        <v>2946</v>
      </c>
      <c r="I9" s="6">
        <v>0.94299999999999995</v>
      </c>
      <c r="J9" s="5">
        <f t="shared" si="3"/>
        <v>2829</v>
      </c>
      <c r="K9" s="7">
        <v>100351</v>
      </c>
      <c r="L9" s="5">
        <f t="shared" si="4"/>
        <v>559.45596825100449</v>
      </c>
      <c r="M9" s="8">
        <f t="shared" si="5"/>
        <v>3.4513014697779426E-2</v>
      </c>
      <c r="N9" s="9">
        <f t="shared" si="6"/>
        <v>0.16733333333333333</v>
      </c>
      <c r="O9" s="10">
        <v>502</v>
      </c>
      <c r="P9" s="12">
        <f t="shared" si="7"/>
        <v>502.95091545765302</v>
      </c>
    </row>
    <row r="10" spans="1:16" x14ac:dyDescent="0.25">
      <c r="A10" s="11" t="e" vm="6">
        <v>#VALUE!</v>
      </c>
      <c r="B10" s="4">
        <v>95910</v>
      </c>
      <c r="C10" s="6">
        <v>0.28100000000000003</v>
      </c>
      <c r="D10" s="4">
        <f t="shared" si="0"/>
        <v>26950.710000000003</v>
      </c>
      <c r="E10" s="5">
        <f t="shared" si="1"/>
        <v>68959.289999999994</v>
      </c>
      <c r="F10" s="5">
        <v>29593</v>
      </c>
      <c r="G10" s="6">
        <v>0.98399999999999999</v>
      </c>
      <c r="H10" s="5">
        <f t="shared" si="2"/>
        <v>29119.511999999999</v>
      </c>
      <c r="I10" s="6">
        <v>0.91100000000000003</v>
      </c>
      <c r="J10" s="5">
        <f t="shared" si="3"/>
        <v>26959.223000000002</v>
      </c>
      <c r="K10" s="7">
        <v>70412</v>
      </c>
      <c r="L10" s="5">
        <f t="shared" si="4"/>
        <v>2838.5146436958335</v>
      </c>
      <c r="M10" s="8">
        <f t="shared" si="5"/>
        <v>0.17510886142478924</v>
      </c>
      <c r="N10" s="9">
        <f t="shared" si="6"/>
        <v>8.6067651133714049E-2</v>
      </c>
      <c r="O10" s="10">
        <v>2547</v>
      </c>
      <c r="P10" s="12">
        <f t="shared" si="7"/>
        <v>2551.8246646825542</v>
      </c>
    </row>
    <row r="11" spans="1:16" x14ac:dyDescent="0.25">
      <c r="A11" s="11" t="e" vm="7">
        <v>#VALUE!</v>
      </c>
      <c r="B11" s="2">
        <v>37630</v>
      </c>
      <c r="C11" s="3">
        <v>0.312</v>
      </c>
      <c r="D11" s="4">
        <f t="shared" si="0"/>
        <v>11740.56</v>
      </c>
      <c r="E11" s="5">
        <f t="shared" si="1"/>
        <v>25889.440000000002</v>
      </c>
      <c r="F11" s="5">
        <v>11359</v>
      </c>
      <c r="G11" s="6">
        <v>0.99199999999999999</v>
      </c>
      <c r="H11" s="5">
        <f t="shared" si="2"/>
        <v>11268.128000000001</v>
      </c>
      <c r="I11" s="6">
        <v>0.92400000000000004</v>
      </c>
      <c r="J11" s="5">
        <f t="shared" si="3"/>
        <v>10495.716</v>
      </c>
      <c r="K11" s="7">
        <v>81850</v>
      </c>
      <c r="L11" s="5">
        <f t="shared" si="4"/>
        <v>936.14146081841386</v>
      </c>
      <c r="M11" s="8">
        <f t="shared" si="5"/>
        <v>5.7750861247280315E-2</v>
      </c>
      <c r="N11" s="9">
        <f t="shared" si="6"/>
        <v>7.3950171670041379E-2</v>
      </c>
      <c r="O11" s="10">
        <v>840</v>
      </c>
      <c r="P11" s="12">
        <f t="shared" si="7"/>
        <v>841.59117327575404</v>
      </c>
    </row>
    <row r="12" spans="1:16" x14ac:dyDescent="0.25">
      <c r="A12" s="11" t="e" vm="8">
        <v>#VALUE!</v>
      </c>
      <c r="B12" s="2">
        <v>113523</v>
      </c>
      <c r="C12" s="3">
        <v>0.20399999999999999</v>
      </c>
      <c r="D12" s="4">
        <f t="shared" si="0"/>
        <v>23158.691999999999</v>
      </c>
      <c r="E12" s="5">
        <f t="shared" si="1"/>
        <v>90364.308000000005</v>
      </c>
      <c r="F12" s="5">
        <v>32856</v>
      </c>
      <c r="G12" s="6">
        <v>0.97799999999999998</v>
      </c>
      <c r="H12" s="5">
        <f t="shared" si="2"/>
        <v>32133.167999999998</v>
      </c>
      <c r="I12" s="6">
        <v>0.746</v>
      </c>
      <c r="J12" s="5">
        <f t="shared" si="3"/>
        <v>24510.576000000001</v>
      </c>
      <c r="K12" s="7">
        <v>53572</v>
      </c>
      <c r="L12" s="5">
        <f t="shared" si="4"/>
        <v>2669.1176174525017</v>
      </c>
      <c r="M12" s="8">
        <f t="shared" si="5"/>
        <v>0.16465870558004328</v>
      </c>
      <c r="N12" s="9">
        <f t="shared" si="6"/>
        <v>7.2893839785731676E-2</v>
      </c>
      <c r="O12" s="10">
        <v>2395</v>
      </c>
      <c r="P12" s="12">
        <f t="shared" si="7"/>
        <v>2399.5367380897992</v>
      </c>
    </row>
    <row r="13" spans="1:16" x14ac:dyDescent="0.25">
      <c r="A13" s="11" t="e" vm="9">
        <v>#VALUE!</v>
      </c>
      <c r="B13" s="2">
        <v>49354</v>
      </c>
      <c r="C13" s="3">
        <v>0.45700000000000002</v>
      </c>
      <c r="D13" s="4">
        <f t="shared" si="0"/>
        <v>22554.778000000002</v>
      </c>
      <c r="E13" s="5">
        <f t="shared" si="1"/>
        <v>26799.221999999998</v>
      </c>
      <c r="F13" s="5">
        <v>8791</v>
      </c>
      <c r="G13" s="6">
        <v>0.996</v>
      </c>
      <c r="H13" s="5">
        <f t="shared" si="2"/>
        <v>8755.8359999999993</v>
      </c>
      <c r="I13" s="6">
        <v>0.96799999999999997</v>
      </c>
      <c r="J13" s="5">
        <f t="shared" si="3"/>
        <v>8509.6880000000001</v>
      </c>
      <c r="K13" s="7">
        <v>106844</v>
      </c>
      <c r="L13" s="5">
        <f t="shared" si="4"/>
        <v>449.1250103688343</v>
      </c>
      <c r="M13" s="8">
        <f t="shared" si="5"/>
        <v>2.7706663193635676E-2</v>
      </c>
      <c r="N13" s="9">
        <f t="shared" si="6"/>
        <v>4.5842338755545442E-2</v>
      </c>
      <c r="O13" s="10">
        <v>403</v>
      </c>
      <c r="P13" s="12">
        <f t="shared" si="7"/>
        <v>403.76338432158207</v>
      </c>
    </row>
    <row r="14" spans="1:16" ht="15.75" thickBot="1" x14ac:dyDescent="0.3">
      <c r="A14" s="29" t="e" vm="10">
        <v>#VALUE!</v>
      </c>
      <c r="B14" s="30">
        <v>14535</v>
      </c>
      <c r="C14" s="31">
        <v>0.33</v>
      </c>
      <c r="D14" s="32">
        <f t="shared" si="0"/>
        <v>4796.55</v>
      </c>
      <c r="E14" s="33">
        <f t="shared" si="1"/>
        <v>9738.4500000000007</v>
      </c>
      <c r="F14" s="33">
        <v>3653</v>
      </c>
      <c r="G14" s="34">
        <v>0.98699999999999999</v>
      </c>
      <c r="H14" s="33">
        <f t="shared" si="2"/>
        <v>3605.511</v>
      </c>
      <c r="I14" s="34">
        <v>0.83399999999999996</v>
      </c>
      <c r="J14" s="33">
        <f t="shared" si="3"/>
        <v>3046.6019999999999</v>
      </c>
      <c r="K14" s="35">
        <v>86355</v>
      </c>
      <c r="L14" s="33">
        <f t="shared" si="4"/>
        <v>274.42053780654663</v>
      </c>
      <c r="M14" s="36">
        <f t="shared" si="5"/>
        <v>1.6929089315641372E-2</v>
      </c>
      <c r="N14" s="37">
        <f>AVERAGE(N16:N25)</f>
        <v>6.7406960553810458E-2</v>
      </c>
      <c r="O14" s="38">
        <f>+F14*N14</f>
        <v>246.23762690306961</v>
      </c>
      <c r="P14" s="39">
        <f t="shared" si="7"/>
        <v>246.70406348808544</v>
      </c>
    </row>
    <row r="15" spans="1:16" ht="15.75" thickBot="1" x14ac:dyDescent="0.3">
      <c r="A15" s="40" t="s">
        <v>17</v>
      </c>
      <c r="B15" s="41">
        <f>SUBTOTAL(9,B5:B14)</f>
        <v>474155</v>
      </c>
      <c r="C15" s="42"/>
      <c r="D15" s="43"/>
      <c r="E15" s="41">
        <f>SUBTOTAL(9,E5:E14)</f>
        <v>324540.54300000001</v>
      </c>
      <c r="F15" s="41">
        <f>SUBTOTAL(9,F5:F14)</f>
        <v>125490</v>
      </c>
      <c r="G15" s="44"/>
      <c r="H15" s="41">
        <f>SUBTOTAL(9,H5:H14)</f>
        <v>123674.30499999998</v>
      </c>
      <c r="I15" s="44"/>
      <c r="J15" s="41">
        <f>SUBTOTAL(9,J5:J14)</f>
        <v>111108.91799999999</v>
      </c>
      <c r="K15" s="45">
        <f>MEDIAN(K5:K14)</f>
        <v>93353</v>
      </c>
      <c r="L15" s="41">
        <f>SUBTOTAL(9,L5:L14)</f>
        <v>10759.204898972783</v>
      </c>
      <c r="M15" s="46"/>
      <c r="N15" s="47"/>
      <c r="O15" s="48"/>
      <c r="P15" s="49">
        <f>SUBTOTAL(9,P5:P14)</f>
        <v>9672.5252041765307</v>
      </c>
    </row>
    <row r="16" spans="1:16" x14ac:dyDescent="0.25">
      <c r="A16" s="13" t="e" vm="11">
        <v>#VALUE!</v>
      </c>
      <c r="B16" s="16">
        <v>10304</v>
      </c>
      <c r="C16" s="18">
        <v>0.32300000000000001</v>
      </c>
      <c r="D16" s="16">
        <f>+C16*B16</f>
        <v>3328.192</v>
      </c>
      <c r="E16" s="17">
        <f>+B16-D16</f>
        <v>6975.808</v>
      </c>
      <c r="F16" s="17">
        <v>2780</v>
      </c>
      <c r="G16" s="18">
        <v>0.99199999999999999</v>
      </c>
      <c r="H16" s="17">
        <f>+F16*G16</f>
        <v>2757.7599999999998</v>
      </c>
      <c r="I16" s="18">
        <v>0.93700000000000006</v>
      </c>
      <c r="J16" s="17">
        <f>+F16*I16</f>
        <v>2604.86</v>
      </c>
      <c r="K16" s="19">
        <v>138438</v>
      </c>
      <c r="L16" s="17">
        <f t="shared" ref="L16:L25" si="8">+M16*$L$27</f>
        <v>291.98697944574337</v>
      </c>
      <c r="M16" s="20">
        <f t="shared" ref="M16:M25" si="9">+O16/$O$27</f>
        <v>1.8012768627127907E-2</v>
      </c>
      <c r="N16" s="21">
        <f>+O16/F16</f>
        <v>9.4244604316546757E-2</v>
      </c>
      <c r="O16" s="22">
        <v>262</v>
      </c>
      <c r="P16" s="23">
        <f>+L16*0.899</f>
        <v>262.49629452172331</v>
      </c>
    </row>
    <row r="17" spans="1:16" x14ac:dyDescent="0.25">
      <c r="A17" s="11" t="e" vm="12">
        <v>#VALUE!</v>
      </c>
      <c r="B17" s="4">
        <v>19080</v>
      </c>
      <c r="C17" s="6">
        <v>0.376</v>
      </c>
      <c r="D17" s="4">
        <f t="shared" ref="D17:D25" si="10">+C17*B17</f>
        <v>7174.08</v>
      </c>
      <c r="E17" s="5">
        <f t="shared" ref="E17:E25" si="11">+B17-D17</f>
        <v>11905.92</v>
      </c>
      <c r="F17" s="5">
        <v>4596</v>
      </c>
      <c r="G17" s="6">
        <v>0.997</v>
      </c>
      <c r="H17" s="5">
        <f t="shared" ref="H17:H25" si="12">+F17*G17</f>
        <v>4582.2119999999995</v>
      </c>
      <c r="I17" s="6">
        <v>0.95599999999999996</v>
      </c>
      <c r="J17" s="5">
        <f t="shared" ref="J17:J25" si="13">+F17*I17</f>
        <v>4393.7759999999998</v>
      </c>
      <c r="K17" s="7">
        <v>113007</v>
      </c>
      <c r="L17" s="5">
        <f t="shared" si="8"/>
        <v>346.59523132681755</v>
      </c>
      <c r="M17" s="8">
        <f t="shared" si="9"/>
        <v>2.1381568866552594E-2</v>
      </c>
      <c r="N17" s="9">
        <f t="shared" ref="N17:N25" si="14">+O17/F17</f>
        <v>6.7667536988685814E-2</v>
      </c>
      <c r="O17" s="10">
        <v>311</v>
      </c>
      <c r="P17" s="12">
        <f t="shared" ref="P17:P25" si="15">+L17*0.899</f>
        <v>311.589112962809</v>
      </c>
    </row>
    <row r="18" spans="1:16" x14ac:dyDescent="0.25">
      <c r="A18" s="11" t="e" vm="13">
        <v>#VALUE!</v>
      </c>
      <c r="B18" s="4">
        <v>50731</v>
      </c>
      <c r="C18" s="6">
        <v>0.314</v>
      </c>
      <c r="D18" s="4">
        <f t="shared" si="10"/>
        <v>15929.534</v>
      </c>
      <c r="E18" s="5">
        <f t="shared" si="11"/>
        <v>34801.466</v>
      </c>
      <c r="F18" s="5">
        <v>14910</v>
      </c>
      <c r="G18" s="6">
        <v>0.98699999999999999</v>
      </c>
      <c r="H18" s="5">
        <f t="shared" si="12"/>
        <v>14716.17</v>
      </c>
      <c r="I18" s="6">
        <v>0.93799999999999994</v>
      </c>
      <c r="J18" s="5">
        <f t="shared" si="13"/>
        <v>13985.58</v>
      </c>
      <c r="K18" s="7">
        <v>116977</v>
      </c>
      <c r="L18" s="5">
        <f t="shared" si="8"/>
        <v>1914.6321781976608</v>
      </c>
      <c r="M18" s="8">
        <f t="shared" si="9"/>
        <v>0.11811426145574712</v>
      </c>
      <c r="N18" s="9">
        <f t="shared" si="14"/>
        <v>0.11522468142186452</v>
      </c>
      <c r="O18" s="10">
        <v>1718</v>
      </c>
      <c r="P18" s="12">
        <f t="shared" si="15"/>
        <v>1721.2543281996971</v>
      </c>
    </row>
    <row r="19" spans="1:16" x14ac:dyDescent="0.25">
      <c r="A19" s="11" t="e" vm="14">
        <v>#VALUE!</v>
      </c>
      <c r="B19" s="4">
        <v>54149</v>
      </c>
      <c r="C19" s="6">
        <v>0.45400000000000001</v>
      </c>
      <c r="D19" s="4">
        <f t="shared" si="10"/>
        <v>24583.646000000001</v>
      </c>
      <c r="E19" s="5">
        <f t="shared" si="11"/>
        <v>29565.353999999999</v>
      </c>
      <c r="F19" s="5">
        <v>9860</v>
      </c>
      <c r="G19" s="6">
        <v>0.99399999999999999</v>
      </c>
      <c r="H19" s="5">
        <f t="shared" si="12"/>
        <v>9800.84</v>
      </c>
      <c r="I19" s="6">
        <v>0.95099999999999996</v>
      </c>
      <c r="J19" s="5">
        <f t="shared" si="13"/>
        <v>9376.8599999999988</v>
      </c>
      <c r="K19" s="7">
        <v>91993</v>
      </c>
      <c r="L19" s="5">
        <f t="shared" si="8"/>
        <v>284.18580060558998</v>
      </c>
      <c r="M19" s="8">
        <f t="shared" si="9"/>
        <v>1.753151145006724E-2</v>
      </c>
      <c r="N19" s="9">
        <f t="shared" si="14"/>
        <v>2.5862068965517241E-2</v>
      </c>
      <c r="O19" s="10">
        <v>255</v>
      </c>
      <c r="P19" s="12">
        <f t="shared" si="15"/>
        <v>255.4830347444254</v>
      </c>
    </row>
    <row r="20" spans="1:16" x14ac:dyDescent="0.25">
      <c r="A20" s="11" t="e" vm="15">
        <v>#VALUE!</v>
      </c>
      <c r="B20" s="4">
        <v>12999</v>
      </c>
      <c r="C20" s="6">
        <v>0.34799999999999998</v>
      </c>
      <c r="D20" s="4">
        <f t="shared" si="10"/>
        <v>4523.652</v>
      </c>
      <c r="E20" s="5">
        <f t="shared" si="11"/>
        <v>8475.348</v>
      </c>
      <c r="F20" s="5">
        <v>2993</v>
      </c>
      <c r="G20" s="6">
        <v>0.97499999999999998</v>
      </c>
      <c r="H20" s="5">
        <f t="shared" si="12"/>
        <v>2918.1749999999997</v>
      </c>
      <c r="I20" s="6">
        <v>0.94599999999999995</v>
      </c>
      <c r="J20" s="5">
        <f t="shared" si="13"/>
        <v>2831.3779999999997</v>
      </c>
      <c r="K20" s="7">
        <v>114449</v>
      </c>
      <c r="L20" s="5">
        <f t="shared" si="8"/>
        <v>327.64951128644486</v>
      </c>
      <c r="M20" s="8">
        <f t="shared" si="9"/>
        <v>2.0212801436548109E-2</v>
      </c>
      <c r="N20" s="9">
        <f t="shared" si="14"/>
        <v>9.8229201470096894E-2</v>
      </c>
      <c r="O20" s="10">
        <v>294</v>
      </c>
      <c r="P20" s="12">
        <f t="shared" si="15"/>
        <v>294.55691064651393</v>
      </c>
    </row>
    <row r="21" spans="1:16" x14ac:dyDescent="0.25">
      <c r="A21" s="11" t="e" vm="16">
        <v>#VALUE!</v>
      </c>
      <c r="B21" s="4">
        <v>22516</v>
      </c>
      <c r="C21" s="6">
        <v>0.33300000000000002</v>
      </c>
      <c r="D21" s="4">
        <f t="shared" si="10"/>
        <v>7497.8280000000004</v>
      </c>
      <c r="E21" s="5">
        <f t="shared" si="11"/>
        <v>15018.171999999999</v>
      </c>
      <c r="F21" s="5">
        <v>5852</v>
      </c>
      <c r="G21" s="6">
        <v>0.97499999999999998</v>
      </c>
      <c r="H21" s="5">
        <f t="shared" si="12"/>
        <v>5705.7</v>
      </c>
      <c r="I21" s="6">
        <v>0.88200000000000001</v>
      </c>
      <c r="J21" s="5">
        <f t="shared" si="13"/>
        <v>5161.4639999999999</v>
      </c>
      <c r="K21" s="7">
        <v>75682</v>
      </c>
      <c r="L21" s="5">
        <f t="shared" si="8"/>
        <v>448.01055624881235</v>
      </c>
      <c r="M21" s="8">
        <f t="shared" si="9"/>
        <v>2.7637912168341293E-2</v>
      </c>
      <c r="N21" s="9">
        <f t="shared" si="14"/>
        <v>6.869446343130553E-2</v>
      </c>
      <c r="O21" s="10">
        <v>402</v>
      </c>
      <c r="P21" s="12">
        <f t="shared" si="15"/>
        <v>402.7614900676823</v>
      </c>
    </row>
    <row r="22" spans="1:16" x14ac:dyDescent="0.25">
      <c r="A22" s="11" t="e" vm="17">
        <v>#VALUE!</v>
      </c>
      <c r="B22" s="4">
        <v>10393</v>
      </c>
      <c r="C22" s="6">
        <v>0.38300000000000001</v>
      </c>
      <c r="D22" s="4">
        <f t="shared" si="10"/>
        <v>3980.5190000000002</v>
      </c>
      <c r="E22" s="5">
        <f t="shared" si="11"/>
        <v>6412.4809999999998</v>
      </c>
      <c r="F22" s="5">
        <v>2370</v>
      </c>
      <c r="G22" s="6">
        <v>0.99</v>
      </c>
      <c r="H22" s="5">
        <f t="shared" si="12"/>
        <v>2346.3000000000002</v>
      </c>
      <c r="I22" s="6">
        <v>0.96599999999999997</v>
      </c>
      <c r="J22" s="5">
        <f t="shared" si="13"/>
        <v>2289.42</v>
      </c>
      <c r="K22" s="7">
        <v>92250</v>
      </c>
      <c r="L22" s="5">
        <f t="shared" si="8"/>
        <v>110.33095788217021</v>
      </c>
      <c r="M22" s="8">
        <f t="shared" si="9"/>
        <v>6.8063515041437515E-3</v>
      </c>
      <c r="N22" s="9">
        <f t="shared" si="14"/>
        <v>4.1772151898734178E-2</v>
      </c>
      <c r="O22" s="10">
        <v>99</v>
      </c>
      <c r="P22" s="12">
        <f t="shared" si="15"/>
        <v>99.187531136071016</v>
      </c>
    </row>
    <row r="23" spans="1:16" x14ac:dyDescent="0.25">
      <c r="A23" s="11" t="e" vm="18">
        <v>#VALUE!</v>
      </c>
      <c r="B23" s="4">
        <v>16898</v>
      </c>
      <c r="C23" s="6">
        <v>0.39400000000000002</v>
      </c>
      <c r="D23" s="4">
        <f t="shared" si="10"/>
        <v>6657.8119999999999</v>
      </c>
      <c r="E23" s="5">
        <f t="shared" si="11"/>
        <v>10240.188</v>
      </c>
      <c r="F23" s="5">
        <v>3605</v>
      </c>
      <c r="G23" s="6">
        <v>0.98799999999999999</v>
      </c>
      <c r="H23" s="5">
        <f t="shared" si="12"/>
        <v>3561.74</v>
      </c>
      <c r="I23" s="6">
        <v>0.95899999999999996</v>
      </c>
      <c r="J23" s="5">
        <f t="shared" si="13"/>
        <v>3457.1949999999997</v>
      </c>
      <c r="K23" s="7">
        <v>82057</v>
      </c>
      <c r="L23" s="5">
        <f t="shared" si="8"/>
        <v>89.156329601753697</v>
      </c>
      <c r="M23" s="8">
        <f t="shared" si="9"/>
        <v>5.5000820235505061E-3</v>
      </c>
      <c r="N23" s="9">
        <f t="shared" si="14"/>
        <v>2.2191400832177532E-2</v>
      </c>
      <c r="O23" s="10">
        <v>80</v>
      </c>
      <c r="P23" s="12">
        <f t="shared" si="15"/>
        <v>80.151540311976575</v>
      </c>
    </row>
    <row r="24" spans="1:16" x14ac:dyDescent="0.25">
      <c r="A24" s="11" t="e" vm="19">
        <v>#VALUE!</v>
      </c>
      <c r="B24" s="4">
        <v>44102</v>
      </c>
      <c r="C24" s="6">
        <v>0.35899999999999999</v>
      </c>
      <c r="D24" s="4">
        <f t="shared" si="10"/>
        <v>15832.617999999999</v>
      </c>
      <c r="E24" s="5">
        <f t="shared" si="11"/>
        <v>28269.382000000001</v>
      </c>
      <c r="F24" s="5">
        <v>11238</v>
      </c>
      <c r="G24" s="6">
        <v>0.98099999999999998</v>
      </c>
      <c r="H24" s="5">
        <f t="shared" si="12"/>
        <v>11024.477999999999</v>
      </c>
      <c r="I24" s="6">
        <v>0.94699999999999995</v>
      </c>
      <c r="J24" s="5">
        <f t="shared" si="13"/>
        <v>10642.385999999999</v>
      </c>
      <c r="K24" s="7">
        <v>84903</v>
      </c>
      <c r="L24" s="5">
        <f t="shared" si="8"/>
        <v>849.21403945670397</v>
      </c>
      <c r="M24" s="8">
        <f t="shared" si="9"/>
        <v>5.238828127431857E-2</v>
      </c>
      <c r="N24" s="9">
        <f t="shared" si="14"/>
        <v>6.7805659369994664E-2</v>
      </c>
      <c r="O24" s="10">
        <v>762</v>
      </c>
      <c r="P24" s="12">
        <f t="shared" si="15"/>
        <v>763.44342147157693</v>
      </c>
    </row>
    <row r="25" spans="1:16" ht="15.75" thickBot="1" x14ac:dyDescent="0.3">
      <c r="A25" s="29" t="e" vm="20">
        <v>#VALUE!</v>
      </c>
      <c r="B25" s="32">
        <v>35832</v>
      </c>
      <c r="C25" s="34">
        <v>0.36499999999999999</v>
      </c>
      <c r="D25" s="32">
        <f t="shared" si="10"/>
        <v>13078.68</v>
      </c>
      <c r="E25" s="33">
        <f t="shared" si="11"/>
        <v>22753.32</v>
      </c>
      <c r="F25" s="33">
        <v>9782</v>
      </c>
      <c r="G25" s="34">
        <v>0.97299999999999998</v>
      </c>
      <c r="H25" s="33">
        <f t="shared" si="12"/>
        <v>9517.8860000000004</v>
      </c>
      <c r="I25" s="34">
        <v>0.90300000000000002</v>
      </c>
      <c r="J25" s="33">
        <f t="shared" si="13"/>
        <v>8833.1460000000006</v>
      </c>
      <c r="K25" s="35">
        <v>76982</v>
      </c>
      <c r="L25" s="33">
        <f t="shared" si="8"/>
        <v>789.03351697552034</v>
      </c>
      <c r="M25" s="36">
        <f t="shared" si="9"/>
        <v>4.867572590842198E-2</v>
      </c>
      <c r="N25" s="50">
        <f t="shared" si="14"/>
        <v>7.2377836843181359E-2</v>
      </c>
      <c r="O25" s="51">
        <v>708</v>
      </c>
      <c r="P25" s="39">
        <f t="shared" si="15"/>
        <v>709.34113176099277</v>
      </c>
    </row>
    <row r="26" spans="1:16" ht="15.75" thickBot="1" x14ac:dyDescent="0.3">
      <c r="A26" s="40" t="s">
        <v>18</v>
      </c>
      <c r="B26" s="43">
        <f>SUBTOTAL(9,B16:B25)</f>
        <v>277004</v>
      </c>
      <c r="C26" s="44"/>
      <c r="D26" s="43"/>
      <c r="E26" s="43">
        <f>SUBTOTAL(9,E16:E25)</f>
        <v>174417.43900000001</v>
      </c>
      <c r="F26" s="43">
        <f>SUBTOTAL(9,F16:F25)</f>
        <v>67986</v>
      </c>
      <c r="G26" s="44"/>
      <c r="H26" s="43">
        <f>SUBTOTAL(9,H16:H25)</f>
        <v>66931.260999999999</v>
      </c>
      <c r="I26" s="44"/>
      <c r="J26" s="43">
        <f>SUBTOTAL(9,J16:J25)</f>
        <v>63576.064999999995</v>
      </c>
      <c r="K26" s="45">
        <f>MEDIAN(K16:K25)</f>
        <v>92121.5</v>
      </c>
      <c r="L26" s="43">
        <f>SUBTOTAL(9,L16:L25)</f>
        <v>5450.7951010272172</v>
      </c>
      <c r="M26" s="46"/>
      <c r="N26" s="56"/>
      <c r="O26" s="57"/>
      <c r="P26" s="49">
        <f>SUBTOTAL(9,P16:P25)</f>
        <v>4900.2647958234675</v>
      </c>
    </row>
    <row r="27" spans="1:16" ht="16.5" thickBot="1" x14ac:dyDescent="0.3">
      <c r="A27" s="52" t="s">
        <v>4</v>
      </c>
      <c r="B27" s="53">
        <f>SUBTOTAL(9,B5:B26)</f>
        <v>751159</v>
      </c>
      <c r="C27" s="53"/>
      <c r="D27" s="53"/>
      <c r="E27" s="53">
        <f>SUBTOTAL(9,E5:E26)</f>
        <v>498957.98200000008</v>
      </c>
      <c r="F27" s="53">
        <f>SUBTOTAL(9,F5:F26)</f>
        <v>193476</v>
      </c>
      <c r="G27" s="53"/>
      <c r="H27" s="53">
        <f>SUBTOTAL(9,H5:H26)</f>
        <v>190605.56599999996</v>
      </c>
      <c r="I27" s="53"/>
      <c r="J27" s="53">
        <f>SUBTOTAL(9,J5:J26)</f>
        <v>174684.98300000001</v>
      </c>
      <c r="K27" s="54">
        <v>82893</v>
      </c>
      <c r="L27" s="53">
        <v>16210</v>
      </c>
      <c r="M27" s="53"/>
      <c r="N27" s="53"/>
      <c r="O27" s="53">
        <f>SUM(O5:O25)</f>
        <v>14545.23762690307</v>
      </c>
      <c r="P27" s="55">
        <f>SUBTOTAL(9,P5:P26)</f>
        <v>14572.789999999999</v>
      </c>
    </row>
    <row r="28" spans="1:16" x14ac:dyDescent="0.25">
      <c r="H28" s="1">
        <f>+H27/F27</f>
        <v>0.98516387562281604</v>
      </c>
      <c r="I28" s="1"/>
      <c r="J28" s="1">
        <f>+J27/F27</f>
        <v>0.90287675473960594</v>
      </c>
      <c r="K28" s="1"/>
      <c r="L28" s="1"/>
      <c r="M28" s="1"/>
      <c r="N28" s="1"/>
    </row>
  </sheetData>
  <mergeCells count="3">
    <mergeCell ref="A3:P3"/>
    <mergeCell ref="A2:P2"/>
    <mergeCell ref="A1:P1"/>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EBE7-E4DC-4739-8AC5-946D1A230BA7}">
  <dimension ref="A1:S28"/>
  <sheetViews>
    <sheetView tabSelected="1" workbookViewId="0">
      <selection activeCell="A2" sqref="A2:K2"/>
    </sheetView>
  </sheetViews>
  <sheetFormatPr defaultRowHeight="15" x14ac:dyDescent="0.25"/>
  <cols>
    <col min="1" max="1" width="8.7109375" bestFit="1" customWidth="1"/>
    <col min="2" max="2" width="14.85546875" bestFit="1" customWidth="1"/>
    <col min="3" max="3" width="11.5703125" style="64" bestFit="1" customWidth="1"/>
    <col min="4" max="4" width="11.5703125" hidden="1" customWidth="1"/>
    <col min="5" max="5" width="6.5703125" style="64" bestFit="1" customWidth="1"/>
    <col min="6" max="6" width="7.5703125" style="68" customWidth="1"/>
    <col min="7" max="7" width="5.5703125" style="68" bestFit="1" customWidth="1"/>
    <col min="8" max="8" width="11.42578125" style="64" bestFit="1" customWidth="1"/>
    <col min="9" max="9" width="12.85546875" hidden="1" customWidth="1"/>
    <col min="10" max="10" width="16" style="64" bestFit="1" customWidth="1"/>
    <col min="11" max="11" width="9.42578125" style="66" bestFit="1" customWidth="1"/>
    <col min="12" max="12" width="9.42578125" style="68" customWidth="1"/>
    <col min="13" max="13" width="10.140625" style="68" bestFit="1" customWidth="1"/>
  </cols>
  <sheetData>
    <row r="1" spans="1:13" ht="24" thickBot="1" x14ac:dyDescent="0.4">
      <c r="A1" s="59" t="s">
        <v>43</v>
      </c>
      <c r="B1" s="60"/>
      <c r="C1" s="60"/>
      <c r="D1" s="60"/>
      <c r="E1" s="60"/>
      <c r="F1" s="60"/>
      <c r="G1" s="60"/>
      <c r="H1" s="60"/>
      <c r="I1" s="60"/>
      <c r="J1" s="60"/>
      <c r="K1" s="60"/>
      <c r="L1" s="81"/>
      <c r="M1" s="81"/>
    </row>
    <row r="2" spans="1:13" ht="15" customHeight="1" x14ac:dyDescent="0.25">
      <c r="A2" s="58" t="s">
        <v>9</v>
      </c>
      <c r="B2" s="58"/>
      <c r="C2" s="58"/>
      <c r="D2" s="58"/>
      <c r="E2" s="58"/>
      <c r="F2" s="58"/>
      <c r="G2" s="58"/>
      <c r="H2" s="58"/>
      <c r="I2" s="58"/>
      <c r="J2" s="58"/>
      <c r="K2" s="58"/>
      <c r="L2" s="82"/>
      <c r="M2" s="82"/>
    </row>
    <row r="3" spans="1:13" ht="15.75" thickBot="1" x14ac:dyDescent="0.3">
      <c r="A3" s="58"/>
      <c r="B3" s="58"/>
      <c r="C3" s="58"/>
      <c r="D3" s="58"/>
      <c r="E3" s="58"/>
      <c r="F3" s="58"/>
      <c r="G3" s="58"/>
      <c r="H3" s="58"/>
      <c r="I3" s="58"/>
      <c r="J3" s="58"/>
      <c r="K3" s="58"/>
      <c r="L3" s="82"/>
      <c r="M3" s="82"/>
    </row>
    <row r="4" spans="1:13" ht="60.75" thickBot="1" x14ac:dyDescent="0.3">
      <c r="A4" s="24" t="s">
        <v>19</v>
      </c>
      <c r="B4" s="62" t="s">
        <v>20</v>
      </c>
      <c r="C4" s="63" t="s">
        <v>2</v>
      </c>
      <c r="D4" s="26" t="s">
        <v>5</v>
      </c>
      <c r="E4" s="27" t="s">
        <v>15</v>
      </c>
      <c r="F4" s="67" t="s">
        <v>37</v>
      </c>
      <c r="G4" s="67" t="s">
        <v>38</v>
      </c>
      <c r="H4" s="63" t="s">
        <v>8</v>
      </c>
      <c r="I4" s="27" t="s">
        <v>12</v>
      </c>
      <c r="J4" s="65" t="s">
        <v>13</v>
      </c>
      <c r="K4" s="71" t="s">
        <v>14</v>
      </c>
      <c r="L4" s="83" t="s">
        <v>41</v>
      </c>
      <c r="M4" s="83" t="s">
        <v>42</v>
      </c>
    </row>
    <row r="5" spans="1:13" ht="15.75" thickTop="1" x14ac:dyDescent="0.25">
      <c r="A5" s="72">
        <v>84004</v>
      </c>
      <c r="B5" s="22" t="s">
        <v>21</v>
      </c>
      <c r="C5" s="17">
        <v>10209</v>
      </c>
      <c r="D5" s="22">
        <v>67.7</v>
      </c>
      <c r="E5" s="17">
        <f>+C5*(D5/100)</f>
        <v>6911.4930000000004</v>
      </c>
      <c r="F5" s="70">
        <v>49</v>
      </c>
      <c r="G5" s="70">
        <v>51</v>
      </c>
      <c r="H5" s="17">
        <v>2876</v>
      </c>
      <c r="I5" s="22">
        <v>93.7</v>
      </c>
      <c r="J5" s="17">
        <f>+H5*(I5/100)</f>
        <v>2694.8120000000004</v>
      </c>
      <c r="K5" s="73">
        <v>138438</v>
      </c>
      <c r="L5" s="84">
        <v>98.7</v>
      </c>
      <c r="M5" s="84">
        <v>56.9</v>
      </c>
    </row>
    <row r="6" spans="1:13" x14ac:dyDescent="0.25">
      <c r="A6" s="74">
        <v>84003</v>
      </c>
      <c r="B6" s="10" t="s">
        <v>22</v>
      </c>
      <c r="C6" s="5">
        <v>52442</v>
      </c>
      <c r="D6" s="10">
        <v>65.8</v>
      </c>
      <c r="E6" s="5">
        <f t="shared" ref="E6:E28" si="0">+C6*(D6/100)</f>
        <v>34506.835999999996</v>
      </c>
      <c r="F6" s="69">
        <v>48.8</v>
      </c>
      <c r="G6" s="69">
        <v>51.2</v>
      </c>
      <c r="H6" s="5">
        <v>15131</v>
      </c>
      <c r="I6" s="10">
        <v>94.3</v>
      </c>
      <c r="J6" s="5">
        <f t="shared" ref="J6:J28" si="1">+H6*(I6/100)</f>
        <v>14268.532999999999</v>
      </c>
      <c r="K6" s="75">
        <v>101928</v>
      </c>
      <c r="L6" s="85">
        <v>95.7</v>
      </c>
      <c r="M6" s="85">
        <v>47.5</v>
      </c>
    </row>
    <row r="7" spans="1:13" x14ac:dyDescent="0.25">
      <c r="A7" s="74">
        <v>84013</v>
      </c>
      <c r="B7" s="10" t="s">
        <v>23</v>
      </c>
      <c r="C7" s="5">
        <v>927</v>
      </c>
      <c r="D7" s="10">
        <v>63.8</v>
      </c>
      <c r="E7" s="5">
        <f t="shared" si="0"/>
        <v>591.42600000000004</v>
      </c>
      <c r="F7" s="69">
        <v>46.3</v>
      </c>
      <c r="G7" s="69">
        <v>53.7</v>
      </c>
      <c r="H7" s="5">
        <v>218</v>
      </c>
      <c r="I7" s="10">
        <v>93.8</v>
      </c>
      <c r="J7" s="5">
        <f t="shared" si="1"/>
        <v>204.48399999999998</v>
      </c>
      <c r="K7" s="75">
        <v>95625</v>
      </c>
      <c r="L7" s="85">
        <v>97</v>
      </c>
      <c r="M7" s="85">
        <v>12.9</v>
      </c>
    </row>
    <row r="8" spans="1:13" x14ac:dyDescent="0.25">
      <c r="A8" s="74">
        <v>84005</v>
      </c>
      <c r="B8" s="10" t="s">
        <v>40</v>
      </c>
      <c r="C8" s="5">
        <v>42222</v>
      </c>
      <c r="D8" s="10"/>
      <c r="E8" s="5">
        <v>23053</v>
      </c>
      <c r="F8" s="69">
        <v>49.7</v>
      </c>
      <c r="G8" s="69">
        <v>50.3</v>
      </c>
      <c r="H8" s="5">
        <v>9946</v>
      </c>
      <c r="I8" s="10"/>
      <c r="J8" s="5">
        <v>9459</v>
      </c>
      <c r="K8" s="75">
        <v>91877</v>
      </c>
      <c r="L8" s="85">
        <v>96.5</v>
      </c>
      <c r="M8" s="85">
        <v>37</v>
      </c>
    </row>
    <row r="9" spans="1:13" x14ac:dyDescent="0.25">
      <c r="A9" s="74">
        <v>84626</v>
      </c>
      <c r="B9" s="10" t="s">
        <v>24</v>
      </c>
      <c r="C9" s="5">
        <v>496</v>
      </c>
      <c r="D9" s="10">
        <v>59.5</v>
      </c>
      <c r="E9" s="5">
        <f t="shared" si="0"/>
        <v>295.12</v>
      </c>
      <c r="F9" s="69">
        <v>56.9</v>
      </c>
      <c r="G9" s="69">
        <v>43.1</v>
      </c>
      <c r="H9" s="5">
        <v>108</v>
      </c>
      <c r="I9" s="10">
        <v>100</v>
      </c>
      <c r="J9" s="5">
        <f t="shared" si="1"/>
        <v>108</v>
      </c>
      <c r="K9" s="75">
        <v>66708</v>
      </c>
      <c r="L9" s="85">
        <v>89.9</v>
      </c>
      <c r="M9" s="85">
        <v>0</v>
      </c>
    </row>
    <row r="10" spans="1:13" x14ac:dyDescent="0.25">
      <c r="A10" s="74">
        <v>84633</v>
      </c>
      <c r="B10" s="10" t="s">
        <v>25</v>
      </c>
      <c r="C10" s="5">
        <v>1003</v>
      </c>
      <c r="D10" s="10">
        <v>66.5</v>
      </c>
      <c r="E10" s="5">
        <f t="shared" si="0"/>
        <v>666.995</v>
      </c>
      <c r="F10" s="69">
        <v>51.9</v>
      </c>
      <c r="G10" s="69">
        <v>48.1</v>
      </c>
      <c r="H10" s="5">
        <v>352</v>
      </c>
      <c r="I10" s="10">
        <v>84.8</v>
      </c>
      <c r="J10" s="5">
        <f t="shared" si="1"/>
        <v>298.49599999999998</v>
      </c>
      <c r="K10" s="75">
        <v>84531</v>
      </c>
      <c r="L10" s="85">
        <v>80.599999999999994</v>
      </c>
      <c r="M10" s="85">
        <v>12.6</v>
      </c>
    </row>
    <row r="11" spans="1:13" x14ac:dyDescent="0.25">
      <c r="A11" s="74">
        <v>84043</v>
      </c>
      <c r="B11" s="10" t="s">
        <v>26</v>
      </c>
      <c r="C11" s="5">
        <v>74101</v>
      </c>
      <c r="D11" s="10">
        <v>60.9</v>
      </c>
      <c r="E11" s="5">
        <f t="shared" si="0"/>
        <v>45127.508999999998</v>
      </c>
      <c r="F11" s="69">
        <v>49.8</v>
      </c>
      <c r="G11" s="69">
        <v>50.2</v>
      </c>
      <c r="H11" s="5">
        <v>20176</v>
      </c>
      <c r="I11" s="10">
        <v>96.7</v>
      </c>
      <c r="J11" s="5">
        <f t="shared" si="1"/>
        <v>19510.192000000003</v>
      </c>
      <c r="K11" s="75">
        <v>108515</v>
      </c>
      <c r="L11" s="85">
        <v>97.1</v>
      </c>
      <c r="M11" s="85">
        <v>47.3</v>
      </c>
    </row>
    <row r="12" spans="1:13" x14ac:dyDescent="0.25">
      <c r="A12" s="74">
        <v>84042</v>
      </c>
      <c r="B12" s="10" t="s">
        <v>27</v>
      </c>
      <c r="C12" s="5">
        <v>11346</v>
      </c>
      <c r="D12" s="10">
        <v>66</v>
      </c>
      <c r="E12" s="5">
        <f t="shared" si="0"/>
        <v>7488.3600000000006</v>
      </c>
      <c r="F12" s="69">
        <v>47</v>
      </c>
      <c r="G12" s="69">
        <v>53</v>
      </c>
      <c r="H12" s="5">
        <v>3096</v>
      </c>
      <c r="I12" s="10">
        <v>94.3</v>
      </c>
      <c r="J12" s="5">
        <f t="shared" si="1"/>
        <v>2919.5279999999998</v>
      </c>
      <c r="K12" s="75">
        <v>100351</v>
      </c>
      <c r="L12" s="85">
        <v>96.1</v>
      </c>
      <c r="M12" s="85">
        <v>46.1</v>
      </c>
    </row>
    <row r="13" spans="1:13" x14ac:dyDescent="0.25">
      <c r="A13" s="74">
        <v>84664</v>
      </c>
      <c r="B13" s="10" t="s">
        <v>28</v>
      </c>
      <c r="C13" s="5">
        <v>11226</v>
      </c>
      <c r="D13" s="10">
        <v>65.2</v>
      </c>
      <c r="E13" s="5">
        <f t="shared" si="0"/>
        <v>7319.3519999999999</v>
      </c>
      <c r="F13" s="69">
        <v>45.8</v>
      </c>
      <c r="G13" s="69">
        <v>54.2</v>
      </c>
      <c r="H13" s="5">
        <v>3136</v>
      </c>
      <c r="I13" s="10">
        <v>94.6</v>
      </c>
      <c r="J13" s="5">
        <f t="shared" si="1"/>
        <v>2966.6559999999999</v>
      </c>
      <c r="K13" s="75">
        <v>114449</v>
      </c>
      <c r="L13" s="85">
        <v>97.5</v>
      </c>
      <c r="M13" s="85">
        <v>48.7</v>
      </c>
    </row>
    <row r="14" spans="1:13" x14ac:dyDescent="0.25">
      <c r="A14" s="74">
        <v>84057</v>
      </c>
      <c r="B14" s="10" t="s">
        <v>29</v>
      </c>
      <c r="C14" s="5">
        <v>38600</v>
      </c>
      <c r="D14" s="10">
        <v>71.099999999999994</v>
      </c>
      <c r="E14" s="5">
        <f t="shared" si="0"/>
        <v>27444.6</v>
      </c>
      <c r="F14" s="69">
        <v>49.9</v>
      </c>
      <c r="G14" s="69">
        <v>50.1</v>
      </c>
      <c r="H14" s="5">
        <v>12575</v>
      </c>
      <c r="I14" s="10">
        <v>91.2</v>
      </c>
      <c r="J14" s="5">
        <f t="shared" si="1"/>
        <v>11468.4</v>
      </c>
      <c r="K14" s="75">
        <v>67035</v>
      </c>
      <c r="L14" s="85">
        <v>91.5</v>
      </c>
      <c r="M14" s="85">
        <v>36.700000000000003</v>
      </c>
    </row>
    <row r="15" spans="1:13" x14ac:dyDescent="0.25">
      <c r="A15" s="74">
        <v>84058</v>
      </c>
      <c r="B15" s="10" t="s">
        <v>29</v>
      </c>
      <c r="C15" s="5">
        <v>33714</v>
      </c>
      <c r="D15" s="10">
        <v>74.3</v>
      </c>
      <c r="E15" s="5">
        <f t="shared" si="0"/>
        <v>25049.502</v>
      </c>
      <c r="F15" s="69">
        <v>48.6</v>
      </c>
      <c r="G15" s="69">
        <v>51.4</v>
      </c>
      <c r="H15" s="5">
        <v>10928</v>
      </c>
      <c r="I15" s="10">
        <v>89.9</v>
      </c>
      <c r="J15" s="5">
        <f t="shared" si="1"/>
        <v>9824.2720000000008</v>
      </c>
      <c r="K15" s="75">
        <v>62994</v>
      </c>
      <c r="L15" s="85">
        <v>94.3</v>
      </c>
      <c r="M15" s="85">
        <v>41.6</v>
      </c>
    </row>
    <row r="16" spans="1:13" x14ac:dyDescent="0.25">
      <c r="A16" s="74">
        <v>84059</v>
      </c>
      <c r="B16" s="10" t="s">
        <v>29</v>
      </c>
      <c r="C16" s="5">
        <v>13921</v>
      </c>
      <c r="D16" s="10">
        <v>67.400000000000006</v>
      </c>
      <c r="E16" s="5">
        <f t="shared" si="0"/>
        <v>9382.7540000000008</v>
      </c>
      <c r="F16" s="69">
        <v>45.2</v>
      </c>
      <c r="G16" s="69">
        <v>54.8</v>
      </c>
      <c r="H16" s="5">
        <v>4538</v>
      </c>
      <c r="I16" s="10">
        <v>86</v>
      </c>
      <c r="J16" s="5">
        <f t="shared" si="1"/>
        <v>3902.68</v>
      </c>
      <c r="K16" s="75">
        <v>86295</v>
      </c>
      <c r="L16" s="85">
        <v>96.7</v>
      </c>
      <c r="M16" s="85">
        <v>47.7</v>
      </c>
    </row>
    <row r="17" spans="1:13" x14ac:dyDescent="0.25">
      <c r="A17" s="74">
        <v>84097</v>
      </c>
      <c r="B17" s="10" t="s">
        <v>29</v>
      </c>
      <c r="C17" s="5">
        <v>22131</v>
      </c>
      <c r="D17" s="10">
        <v>69.900000000000006</v>
      </c>
      <c r="E17" s="5">
        <f t="shared" si="0"/>
        <v>15469.569000000001</v>
      </c>
      <c r="F17" s="69">
        <v>51.3</v>
      </c>
      <c r="G17" s="69">
        <v>48.7</v>
      </c>
      <c r="H17" s="5">
        <v>7132</v>
      </c>
      <c r="I17" s="10">
        <v>91.9</v>
      </c>
      <c r="J17" s="5">
        <f t="shared" si="1"/>
        <v>6554.308</v>
      </c>
      <c r="K17" s="75">
        <v>82931</v>
      </c>
      <c r="L17" s="85">
        <v>97.4</v>
      </c>
      <c r="M17" s="85">
        <v>50.2</v>
      </c>
    </row>
    <row r="18" spans="1:13" x14ac:dyDescent="0.25">
      <c r="A18" s="74">
        <v>84651</v>
      </c>
      <c r="B18" s="10" t="s">
        <v>30</v>
      </c>
      <c r="C18" s="5">
        <v>28128</v>
      </c>
      <c r="D18" s="10">
        <v>65.7</v>
      </c>
      <c r="E18" s="5">
        <f t="shared" si="0"/>
        <v>18480.096000000001</v>
      </c>
      <c r="F18" s="69">
        <v>48.2</v>
      </c>
      <c r="G18" s="69">
        <v>51.8</v>
      </c>
      <c r="H18" s="5">
        <v>8107</v>
      </c>
      <c r="I18" s="10">
        <v>89.7</v>
      </c>
      <c r="J18" s="5">
        <f t="shared" si="1"/>
        <v>7271.9790000000003</v>
      </c>
      <c r="K18" s="75">
        <v>82637</v>
      </c>
      <c r="L18" s="85">
        <v>93</v>
      </c>
      <c r="M18" s="85">
        <v>26.4</v>
      </c>
    </row>
    <row r="19" spans="1:13" x14ac:dyDescent="0.25">
      <c r="A19" s="74">
        <v>84062</v>
      </c>
      <c r="B19" s="10" t="s">
        <v>31</v>
      </c>
      <c r="C19" s="5">
        <v>47203</v>
      </c>
      <c r="D19" s="10">
        <v>67.099999999999994</v>
      </c>
      <c r="E19" s="5">
        <f t="shared" si="0"/>
        <v>31673.212999999996</v>
      </c>
      <c r="F19" s="69">
        <v>48.2</v>
      </c>
      <c r="G19" s="69">
        <v>51.8</v>
      </c>
      <c r="H19" s="5">
        <v>14248</v>
      </c>
      <c r="I19" s="10">
        <v>93.3</v>
      </c>
      <c r="J19" s="5">
        <f t="shared" si="1"/>
        <v>13293.384</v>
      </c>
      <c r="K19" s="75">
        <v>86867</v>
      </c>
      <c r="L19" s="85">
        <v>96.1</v>
      </c>
      <c r="M19" s="85">
        <v>43.8</v>
      </c>
    </row>
    <row r="20" spans="1:13" x14ac:dyDescent="0.25">
      <c r="A20" s="74">
        <v>84601</v>
      </c>
      <c r="B20" s="10" t="s">
        <v>32</v>
      </c>
      <c r="C20" s="5">
        <v>33109</v>
      </c>
      <c r="D20" s="10">
        <v>73.599999999999994</v>
      </c>
      <c r="E20" s="5">
        <f t="shared" si="0"/>
        <v>24368.223999999998</v>
      </c>
      <c r="F20" s="69">
        <v>48.6</v>
      </c>
      <c r="G20" s="69">
        <v>51.4</v>
      </c>
      <c r="H20" s="5">
        <v>11492</v>
      </c>
      <c r="I20" s="10">
        <v>74.8</v>
      </c>
      <c r="J20" s="5">
        <f t="shared" si="1"/>
        <v>8596.0159999999996</v>
      </c>
      <c r="K20" s="75">
        <v>54239</v>
      </c>
      <c r="L20" s="85">
        <v>87.8</v>
      </c>
      <c r="M20" s="85">
        <v>31.7</v>
      </c>
    </row>
    <row r="21" spans="1:13" x14ac:dyDescent="0.25">
      <c r="A21" s="74">
        <v>84602</v>
      </c>
      <c r="B21" s="10" t="s">
        <v>32</v>
      </c>
      <c r="C21" s="5">
        <v>1748</v>
      </c>
      <c r="D21" s="10">
        <v>97.5</v>
      </c>
      <c r="E21" s="5">
        <f t="shared" si="0"/>
        <v>1704.3</v>
      </c>
      <c r="F21" s="69">
        <v>61</v>
      </c>
      <c r="G21" s="69">
        <v>39</v>
      </c>
      <c r="H21" s="5">
        <v>134</v>
      </c>
      <c r="I21" s="10">
        <v>78</v>
      </c>
      <c r="J21" s="5">
        <f t="shared" si="1"/>
        <v>104.52000000000001</v>
      </c>
      <c r="K21" s="75">
        <v>32604</v>
      </c>
      <c r="L21" s="85">
        <v>100</v>
      </c>
      <c r="M21" s="85">
        <v>29.6</v>
      </c>
    </row>
    <row r="22" spans="1:13" x14ac:dyDescent="0.25">
      <c r="A22" s="74">
        <v>84604</v>
      </c>
      <c r="B22" s="10" t="s">
        <v>32</v>
      </c>
      <c r="C22" s="5">
        <v>43006</v>
      </c>
      <c r="D22" s="10">
        <v>80.2</v>
      </c>
      <c r="E22" s="5">
        <f t="shared" si="0"/>
        <v>34490.812000000005</v>
      </c>
      <c r="F22" s="69">
        <v>51.6</v>
      </c>
      <c r="G22" s="69">
        <v>48.4</v>
      </c>
      <c r="H22" s="5">
        <v>12821</v>
      </c>
      <c r="I22" s="10">
        <v>75.599999999999994</v>
      </c>
      <c r="J22" s="5">
        <f t="shared" si="1"/>
        <v>9692.6759999999995</v>
      </c>
      <c r="K22" s="75">
        <v>62081</v>
      </c>
      <c r="L22" s="85">
        <v>96.1</v>
      </c>
      <c r="M22" s="85">
        <v>54.9</v>
      </c>
    </row>
    <row r="23" spans="1:13" x14ac:dyDescent="0.25">
      <c r="A23" s="74">
        <v>84606</v>
      </c>
      <c r="B23" s="10" t="s">
        <v>32</v>
      </c>
      <c r="C23" s="5">
        <v>35960</v>
      </c>
      <c r="D23" s="10">
        <v>83.7</v>
      </c>
      <c r="E23" s="5">
        <f t="shared" si="0"/>
        <v>30098.520000000004</v>
      </c>
      <c r="F23" s="69">
        <v>51.3</v>
      </c>
      <c r="G23" s="69">
        <v>48.7</v>
      </c>
      <c r="H23" s="5">
        <v>10808</v>
      </c>
      <c r="I23" s="10">
        <v>73.3</v>
      </c>
      <c r="J23" s="5">
        <f t="shared" si="1"/>
        <v>7922.2640000000001</v>
      </c>
      <c r="K23" s="75">
        <v>45754</v>
      </c>
      <c r="L23" s="85">
        <v>94.2</v>
      </c>
      <c r="M23" s="85">
        <v>45.9</v>
      </c>
    </row>
    <row r="24" spans="1:13" x14ac:dyDescent="0.25">
      <c r="A24" s="74">
        <v>84653</v>
      </c>
      <c r="B24" s="10" t="s">
        <v>33</v>
      </c>
      <c r="C24" s="5">
        <v>10869</v>
      </c>
      <c r="D24" s="10">
        <v>62.2</v>
      </c>
      <c r="E24" s="5">
        <f t="shared" si="0"/>
        <v>6760.518</v>
      </c>
      <c r="F24" s="69">
        <v>49.7</v>
      </c>
      <c r="G24" s="69">
        <v>50.3</v>
      </c>
      <c r="H24" s="5">
        <v>2859</v>
      </c>
      <c r="I24" s="10">
        <v>96.9</v>
      </c>
      <c r="J24" s="5">
        <f t="shared" si="1"/>
        <v>2770.3710000000001</v>
      </c>
      <c r="K24" s="75">
        <v>94560</v>
      </c>
      <c r="L24" s="85">
        <v>97.7</v>
      </c>
      <c r="M24" s="85">
        <v>41.5</v>
      </c>
    </row>
    <row r="25" spans="1:13" x14ac:dyDescent="0.25">
      <c r="A25" s="74">
        <v>84655</v>
      </c>
      <c r="B25" s="10" t="s">
        <v>34</v>
      </c>
      <c r="C25" s="5">
        <v>15303</v>
      </c>
      <c r="D25" s="10">
        <v>60.6</v>
      </c>
      <c r="E25" s="5">
        <f t="shared" si="0"/>
        <v>9273.6180000000004</v>
      </c>
      <c r="F25" s="69">
        <v>49.4</v>
      </c>
      <c r="G25" s="69">
        <v>50.6</v>
      </c>
      <c r="H25" s="5">
        <v>4100</v>
      </c>
      <c r="I25" s="10">
        <v>95.3</v>
      </c>
      <c r="J25" s="5">
        <f t="shared" si="1"/>
        <v>3907.2999999999997</v>
      </c>
      <c r="K25" s="75">
        <v>83657</v>
      </c>
      <c r="L25" s="85">
        <v>92.9</v>
      </c>
      <c r="M25" s="85">
        <v>23.3</v>
      </c>
    </row>
    <row r="26" spans="1:13" x14ac:dyDescent="0.25">
      <c r="A26" s="74">
        <v>84045</v>
      </c>
      <c r="B26" s="10" t="s">
        <v>39</v>
      </c>
      <c r="C26" s="5">
        <v>36720</v>
      </c>
      <c r="D26" s="10"/>
      <c r="E26" s="5">
        <v>19939</v>
      </c>
      <c r="F26" s="69">
        <v>47</v>
      </c>
      <c r="G26" s="69">
        <v>53</v>
      </c>
      <c r="H26" s="5">
        <v>9153</v>
      </c>
      <c r="I26" s="10"/>
      <c r="J26" s="5">
        <v>8851</v>
      </c>
      <c r="K26" s="75">
        <v>106879</v>
      </c>
      <c r="L26" s="85">
        <v>99.1</v>
      </c>
      <c r="M26" s="85">
        <v>48.2</v>
      </c>
    </row>
    <row r="27" spans="1:13" x14ac:dyDescent="0.25">
      <c r="A27" s="74">
        <v>84660</v>
      </c>
      <c r="B27" s="10" t="s">
        <v>35</v>
      </c>
      <c r="C27" s="5">
        <v>45182</v>
      </c>
      <c r="D27" s="10">
        <v>64</v>
      </c>
      <c r="E27" s="5">
        <f t="shared" si="0"/>
        <v>28916.48</v>
      </c>
      <c r="F27" s="69">
        <v>49.7</v>
      </c>
      <c r="G27" s="69">
        <v>50.3</v>
      </c>
      <c r="H27" s="5">
        <v>12428</v>
      </c>
      <c r="I27" s="10">
        <v>94.6</v>
      </c>
      <c r="J27" s="5">
        <f t="shared" si="1"/>
        <v>11756.887999999999</v>
      </c>
      <c r="K27" s="75">
        <v>84709</v>
      </c>
      <c r="L27" s="85">
        <v>94.7</v>
      </c>
      <c r="M27" s="85">
        <v>36.299999999999997</v>
      </c>
    </row>
    <row r="28" spans="1:13" ht="15.75" thickBot="1" x14ac:dyDescent="0.3">
      <c r="A28" s="76">
        <v>84663</v>
      </c>
      <c r="B28" s="77" t="s">
        <v>36</v>
      </c>
      <c r="C28" s="78">
        <v>35124</v>
      </c>
      <c r="D28" s="77">
        <v>63.6</v>
      </c>
      <c r="E28" s="78">
        <f t="shared" si="0"/>
        <v>22338.864000000001</v>
      </c>
      <c r="F28" s="79">
        <v>49.6</v>
      </c>
      <c r="G28" s="79">
        <v>50.4</v>
      </c>
      <c r="H28" s="78">
        <v>10311</v>
      </c>
      <c r="I28" s="77">
        <v>90.4</v>
      </c>
      <c r="J28" s="78">
        <f t="shared" si="1"/>
        <v>9321.1440000000002</v>
      </c>
      <c r="K28" s="80">
        <v>77286</v>
      </c>
      <c r="L28" s="86">
        <v>92.9</v>
      </c>
      <c r="M28" s="86">
        <v>37.299999999999997</v>
      </c>
    </row>
  </sheetData>
  <mergeCells count="3">
    <mergeCell ref="A1:K1"/>
    <mergeCell ref="A2:K2"/>
    <mergeCell ref="A3:K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By Municipality</vt:lpstr>
      <vt:lpstr>By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Lopez</dc:creator>
  <cp:lastModifiedBy>Rodrigo Lopez</cp:lastModifiedBy>
  <dcterms:created xsi:type="dcterms:W3CDTF">2023-10-21T02:48:27Z</dcterms:created>
  <dcterms:modified xsi:type="dcterms:W3CDTF">2023-10-30T01:35:27Z</dcterms:modified>
</cp:coreProperties>
</file>